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חוברת_עבודה_זו" defaultThemeVersion="124226"/>
  <mc:AlternateContent xmlns:mc="http://schemas.openxmlformats.org/markup-compatibility/2006">
    <mc:Choice Requires="x15">
      <x15ac:absPath xmlns:x15ac="http://schemas.microsoft.com/office/spreadsheetml/2010/11/ac" url="O:\Hashkaot\תיקיות אישיות\אריאל\מדיניות 2026\מדיניות - שליחה להנגשה\קבצים מונגשים\"/>
    </mc:Choice>
  </mc:AlternateContent>
  <xr:revisionPtr revIDLastSave="0" documentId="8_{61057192-3071-4F2C-A558-782578D04ACB}" xr6:coauthVersionLast="47" xr6:coauthVersionMax="47" xr10:uidLastSave="{00000000-0000-0000-0000-000000000000}"/>
  <bookViews>
    <workbookView xWindow="-28920" yWindow="-120" windowWidth="29040" windowHeight="15720" tabRatio="802" activeTab="3" xr2:uid="{00000000-000D-0000-FFFF-FFFF00000000}"/>
  </bookViews>
  <sheets>
    <sheet name="קרן י" sheetId="1" r:id="rId1"/>
    <sheet name="קרן ט" sheetId="2" r:id="rId2"/>
    <sheet name="פרט - אשכול 1 - אקטיבי" sheetId="17" r:id="rId3"/>
    <sheet name="פרט - אשכול 1 אקטיבי - בלאקרוק" sheetId="24" r:id="rId4"/>
    <sheet name="פרט - אשכול 1 אקטיבי - אפולו" sheetId="35" r:id="rId5"/>
    <sheet name="פרט - אשכול 3 סחיר" sheetId="31" r:id="rId6"/>
    <sheet name="פרט - אשכול 4 - עוקב מדדים" sheetId="19" r:id="rId7"/>
    <sheet name="תלוי גיל פאסיבי" sheetId="20" state="hidden" r:id="rId8"/>
    <sheet name="פרט - אשכול 5" sheetId="33" r:id="rId9"/>
    <sheet name="גילאי" sheetId="9" r:id="rId10"/>
    <sheet name="ביטוח - אשכול 1 אקטיבי" sheetId="30" r:id="rId11"/>
    <sheet name="אשכול 3 - סחיר (ביטוח)" sheetId="29" r:id="rId12"/>
    <sheet name="אשכול 4 - עוקב מדדים" sheetId="21" r:id="rId13"/>
    <sheet name="אשכול 5 - אמונה (הלכה)" sheetId="10" r:id="rId14"/>
    <sheet name="מסלולי השקעה למקבלי קצבה" sheetId="11" r:id="rId15"/>
    <sheet name="מסלולים מתמחים למקבלי קצבה" sheetId="22" state="hidden" r:id="rId16"/>
    <sheet name="הלכה למקבלי קצבה" sheetId="16" state="hidden" r:id="rId17"/>
    <sheet name="אקסלנס אינווסט כללי" sheetId="25" r:id="rId18"/>
    <sheet name="אקסלנס אינווסט הלכתי" sheetId="26" r:id="rId19"/>
    <sheet name="מכבי סיעודית" sheetId="23" r:id="rId20"/>
    <sheet name="אקסלנס אינווסט-מסלולים מתמחים" sheetId="27" r:id="rId21"/>
    <sheet name=" אקסלנס ישן" sheetId="6" state="hidden" r:id="rId22"/>
    <sheet name="אינווסט - מתמחים" sheetId="14" state="hidden" r:id="rId23"/>
  </sheets>
  <definedNames>
    <definedName name="_xlnm.Print_Area" localSheetId="20">'אקסלנס אינווסט-מסלולים מתמחים'!$B$1:$B$2</definedName>
    <definedName name="_xlnm.Print_Area" localSheetId="18">'אקסלנס אינווסט הלכתי'!$B$1:$H$16</definedName>
    <definedName name="_xlnm.Print_Area" localSheetId="17">'אקסלנס אינווסט כללי'!$B$1:$H$16</definedName>
    <definedName name="_xlnm.Print_Area" localSheetId="11">'אשכול 3 - סחיר (ביטוח)'!#REF!</definedName>
    <definedName name="_xlnm.Print_Area" localSheetId="12">'אשכול 4 - עוקב מדדים'!#REF!</definedName>
    <definedName name="_xlnm.Print_Area" localSheetId="13">'אשכול 5 - אמונה (הלכה)'!$B$1:$H$14</definedName>
    <definedName name="_xlnm.Print_Area" localSheetId="10">'ביטוח - אשכול 1 אקטיבי'!#REF!</definedName>
    <definedName name="_xlnm.Print_Area" localSheetId="9">גילאי!$B$1:$F$46</definedName>
    <definedName name="_xlnm.Print_Area" localSheetId="16">'הלכה למקבלי קצבה'!$B$1:$I$14</definedName>
    <definedName name="_xlnm.Print_Area" localSheetId="19">'מכבי סיעודית'!$B$1:$J$14</definedName>
    <definedName name="_xlnm.Print_Area" localSheetId="14">'מסלולי השקעה למקבלי קצבה'!$B$1:$H$16</definedName>
    <definedName name="_xlnm.Print_Area" localSheetId="15">'מסלולים מתמחים למקבלי קצבה'!#REF!</definedName>
    <definedName name="_xlnm.Print_Area" localSheetId="2">'פרט - אשכול 1 - אקטיבי'!$B$1:$H$1</definedName>
    <definedName name="_xlnm.Print_Area" localSheetId="4">'פרט - אשכול 1 אקטיבי - אפולו'!$B$2:$J$2</definedName>
    <definedName name="_xlnm.Print_Area" localSheetId="3">'פרט - אשכול 1 אקטיבי - בלאקרוק'!$B$1:$F$13</definedName>
    <definedName name="_xlnm.Print_Area" localSheetId="5">'פרט - אשכול 3 סחיר'!#REF!</definedName>
    <definedName name="_xlnm.Print_Area" localSheetId="6">'פרט - אשכול 4 - עוקב מדדים'!$B$2:$I$35</definedName>
    <definedName name="_xlnm.Print_Area" localSheetId="8">'פרט - אשכול 5'!$B$1:$J$1</definedName>
    <definedName name="_xlnm.Print_Area" localSheetId="1">'קרן ט'!$B$1:$J$16</definedName>
    <definedName name="_xlnm.Print_Area" localSheetId="0">'קרן י'!$B$1:$J$17</definedName>
    <definedName name="_xlnm.Print_Area" localSheetId="7">'תלוי גיל פאסיבי'!$B$1:$H$108</definedName>
    <definedName name="Z_1E7BC9D9_4D0B_4817_A4C3_8EF85EF5043F_.wvu.Cols" localSheetId="18" hidden="1">'אקסלנס אינווסט הלכתי'!$E:$E</definedName>
    <definedName name="Z_1E7BC9D9_4D0B_4817_A4C3_8EF85EF5043F_.wvu.Cols" localSheetId="17" hidden="1">'אקסלנס אינווסט כללי'!$E:$E</definedName>
    <definedName name="Z_1E7BC9D9_4D0B_4817_A4C3_8EF85EF5043F_.wvu.Cols" localSheetId="4" hidden="1">'פרט - אשכול 1 אקטיבי - אפולו'!#REF!</definedName>
    <definedName name="Z_1E7BC9D9_4D0B_4817_A4C3_8EF85EF5043F_.wvu.Cols" localSheetId="6" hidden="1">'פרט - אשכול 4 - עוקב מדדים'!#REF!</definedName>
    <definedName name="Z_1E7BC9D9_4D0B_4817_A4C3_8EF85EF5043F_.wvu.Cols" localSheetId="8" hidden="1">'פרט - אשכול 5'!#REF!</definedName>
    <definedName name="Z_1E7BC9D9_4D0B_4817_A4C3_8EF85EF5043F_.wvu.PrintArea" localSheetId="18" hidden="1">'אקסלנס אינווסט הלכתי'!$B$1:$H$16</definedName>
    <definedName name="Z_1E7BC9D9_4D0B_4817_A4C3_8EF85EF5043F_.wvu.PrintArea" localSheetId="17" hidden="1">'אקסלנס אינווסט כללי'!$B$1:$H$16</definedName>
    <definedName name="Z_1E7BC9D9_4D0B_4817_A4C3_8EF85EF5043F_.wvu.PrintArea" localSheetId="4" hidden="1">'פרט - אשכול 1 אקטיבי - אפולו'!$B$2:$F$2</definedName>
    <definedName name="Z_1E7BC9D9_4D0B_4817_A4C3_8EF85EF5043F_.wvu.PrintArea" localSheetId="6" hidden="1">'פרט - אשכול 4 - עוקב מדדים'!$B$2:$F$35</definedName>
    <definedName name="Z_1E7BC9D9_4D0B_4817_A4C3_8EF85EF5043F_.wvu.PrintArea" localSheetId="8" hidden="1">'פרט - אשכול 5'!$B$1:$F$1</definedName>
    <definedName name="Z_1E7BC9D9_4D0B_4817_A4C3_8EF85EF5043F_.wvu.Rows" localSheetId="18" hidden="1">#REF!</definedName>
    <definedName name="Z_1E7BC9D9_4D0B_4817_A4C3_8EF85EF5043F_.wvu.Rows" localSheetId="17" hidden="1">#REF!</definedName>
    <definedName name="Z_1E7BC9D9_4D0B_4817_A4C3_8EF85EF5043F_.wvu.Rows" localSheetId="4" hidden="1">'פרט - אשכול 1 אקטיבי - אפולו'!#REF!</definedName>
    <definedName name="Z_1E7BC9D9_4D0B_4817_A4C3_8EF85EF5043F_.wvu.Rows" localSheetId="6" hidden="1">'פרט - אשכול 4 - עוקב מדדים'!#REF!</definedName>
    <definedName name="Z_1E7BC9D9_4D0B_4817_A4C3_8EF85EF5043F_.wvu.Rows" localSheetId="8" hidden="1">'פרט - אשכול 5'!#REF!</definedName>
    <definedName name="Z_3A5C5383_6F57_40E5_AD89_51555C7DA784_.wvu.Cols" localSheetId="18" hidden="1">'אקסלנס אינווסט הלכתי'!$E:$E</definedName>
    <definedName name="Z_3A5C5383_6F57_40E5_AD89_51555C7DA784_.wvu.Cols" localSheetId="17" hidden="1">'אקסלנס אינווסט כללי'!$E:$E</definedName>
    <definedName name="Z_3A5C5383_6F57_40E5_AD89_51555C7DA784_.wvu.Cols" localSheetId="4" hidden="1">'פרט - אשכול 1 אקטיבי - אפולו'!#REF!</definedName>
    <definedName name="Z_3A5C5383_6F57_40E5_AD89_51555C7DA784_.wvu.Cols" localSheetId="6" hidden="1">'פרט - אשכול 4 - עוקב מדדים'!#REF!</definedName>
    <definedName name="Z_3A5C5383_6F57_40E5_AD89_51555C7DA784_.wvu.Cols" localSheetId="8" hidden="1">'פרט - אשכול 5'!#REF!</definedName>
    <definedName name="Z_3A5C5383_6F57_40E5_AD89_51555C7DA784_.wvu.PrintArea" localSheetId="18" hidden="1">'אקסלנס אינווסט הלכתי'!$B$1:$H$16</definedName>
    <definedName name="Z_3A5C5383_6F57_40E5_AD89_51555C7DA784_.wvu.PrintArea" localSheetId="17" hidden="1">'אקסלנס אינווסט כללי'!$B$1:$H$16</definedName>
    <definedName name="Z_3A5C5383_6F57_40E5_AD89_51555C7DA784_.wvu.PrintArea" localSheetId="4" hidden="1">'פרט - אשכול 1 אקטיבי - אפולו'!$B$2:$F$2</definedName>
    <definedName name="Z_3A5C5383_6F57_40E5_AD89_51555C7DA784_.wvu.PrintArea" localSheetId="6" hidden="1">'פרט - אשכול 4 - עוקב מדדים'!$B$2:$F$35</definedName>
    <definedName name="Z_3A5C5383_6F57_40E5_AD89_51555C7DA784_.wvu.PrintArea" localSheetId="8" hidden="1">'פרט - אשכול 5'!$B$1:$F$1</definedName>
    <definedName name="Z_3A5C5383_6F57_40E5_AD89_51555C7DA784_.wvu.Rows" localSheetId="18" hidden="1">#REF!</definedName>
    <definedName name="Z_3A5C5383_6F57_40E5_AD89_51555C7DA784_.wvu.Rows" localSheetId="17" hidden="1">#REF!</definedName>
    <definedName name="Z_3A5C5383_6F57_40E5_AD89_51555C7DA784_.wvu.Rows" localSheetId="4" hidden="1">'פרט - אשכול 1 אקטיבי - אפולו'!#REF!</definedName>
    <definedName name="Z_3A5C5383_6F57_40E5_AD89_51555C7DA784_.wvu.Rows" localSheetId="6" hidden="1">'פרט - אשכול 4 - עוקב מדדים'!#REF!</definedName>
    <definedName name="Z_3A5C5383_6F57_40E5_AD89_51555C7DA784_.wvu.Rows" localSheetId="8" hidden="1">'פרט - אשכול 5'!#REF!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4" l="1"/>
  <c r="G18" i="24"/>
  <c r="E20" i="24" l="1"/>
  <c r="G31" i="21" l="1"/>
  <c r="F31" i="21"/>
  <c r="D52" i="30"/>
  <c r="B13" i="2"/>
  <c r="B16" i="17" s="1"/>
  <c r="D78" i="19"/>
  <c r="G44" i="27" l="1"/>
  <c r="F44" i="27"/>
  <c r="G41" i="27"/>
  <c r="F41" i="27"/>
  <c r="G34" i="27"/>
  <c r="F34" i="27"/>
  <c r="G31" i="27"/>
  <c r="F31" i="27"/>
  <c r="G24" i="27"/>
  <c r="F24" i="27"/>
  <c r="G21" i="27"/>
  <c r="F21" i="27"/>
  <c r="G20" i="27"/>
  <c r="F20" i="27"/>
  <c r="G19" i="27"/>
  <c r="F19" i="27"/>
  <c r="G12" i="27"/>
  <c r="F12" i="27"/>
  <c r="G9" i="27"/>
  <c r="F9" i="27"/>
  <c r="G8" i="27"/>
  <c r="F8" i="27"/>
  <c r="G7" i="27"/>
  <c r="F7" i="27"/>
  <c r="G10" i="23"/>
  <c r="F10" i="23"/>
  <c r="G7" i="23"/>
  <c r="F7" i="23"/>
  <c r="G6" i="23"/>
  <c r="F6" i="23"/>
  <c r="G5" i="23"/>
  <c r="F5" i="23"/>
  <c r="G13" i="26"/>
  <c r="F13" i="26"/>
  <c r="G10" i="26"/>
  <c r="F10" i="26"/>
  <c r="G9" i="26"/>
  <c r="F9" i="26"/>
  <c r="G8" i="26"/>
  <c r="F8" i="26"/>
  <c r="G7" i="26"/>
  <c r="F7" i="26"/>
  <c r="G6" i="26"/>
  <c r="F6" i="26"/>
  <c r="G13" i="25"/>
  <c r="F13" i="25"/>
  <c r="G10" i="25"/>
  <c r="F10" i="25"/>
  <c r="G9" i="25"/>
  <c r="F9" i="25"/>
  <c r="G8" i="25"/>
  <c r="F8" i="25"/>
  <c r="G7" i="25"/>
  <c r="F7" i="25"/>
  <c r="G6" i="25"/>
  <c r="F6" i="25"/>
  <c r="G26" i="11"/>
  <c r="F26" i="11"/>
  <c r="G23" i="11"/>
  <c r="F23" i="11"/>
  <c r="G22" i="11"/>
  <c r="F22" i="11"/>
  <c r="G21" i="11"/>
  <c r="F21" i="11"/>
  <c r="G11" i="11"/>
  <c r="F11" i="11"/>
  <c r="G10" i="11"/>
  <c r="F10" i="11"/>
  <c r="G9" i="11"/>
  <c r="F9" i="11"/>
  <c r="G8" i="11"/>
  <c r="F8" i="11"/>
  <c r="G7" i="11"/>
  <c r="F7" i="11"/>
  <c r="G6" i="11"/>
  <c r="F6" i="11"/>
  <c r="G11" i="10"/>
  <c r="F11" i="10"/>
  <c r="G8" i="10"/>
  <c r="F8" i="10"/>
  <c r="G7" i="10"/>
  <c r="F7" i="10"/>
  <c r="G6" i="10"/>
  <c r="F6" i="10"/>
  <c r="G34" i="21"/>
  <c r="F34" i="21"/>
  <c r="G30" i="21"/>
  <c r="F30" i="21"/>
  <c r="G23" i="21"/>
  <c r="F23" i="21"/>
  <c r="G20" i="21"/>
  <c r="F20" i="21"/>
  <c r="G19" i="21"/>
  <c r="F19" i="21"/>
  <c r="G12" i="21"/>
  <c r="F12" i="21"/>
  <c r="G9" i="21"/>
  <c r="F9" i="21"/>
  <c r="G8" i="21"/>
  <c r="F8" i="21"/>
  <c r="G7" i="21"/>
  <c r="F7" i="21"/>
  <c r="G12" i="29"/>
  <c r="F12" i="29"/>
  <c r="G9" i="29"/>
  <c r="F9" i="29"/>
  <c r="G8" i="29"/>
  <c r="F8" i="29"/>
  <c r="G7" i="29"/>
  <c r="F7" i="29"/>
  <c r="G53" i="30"/>
  <c r="F53" i="30"/>
  <c r="G50" i="30"/>
  <c r="F50" i="30"/>
  <c r="G49" i="30"/>
  <c r="F49" i="30"/>
  <c r="G48" i="30"/>
  <c r="F48" i="30"/>
  <c r="G47" i="30"/>
  <c r="F47" i="30"/>
  <c r="G46" i="30"/>
  <c r="F46" i="30"/>
  <c r="G45" i="30"/>
  <c r="F45" i="30"/>
  <c r="G44" i="30"/>
  <c r="F44" i="30"/>
  <c r="G37" i="30"/>
  <c r="F37" i="30"/>
  <c r="G34" i="30"/>
  <c r="F34" i="30"/>
  <c r="G33" i="30"/>
  <c r="F33" i="30"/>
  <c r="G32" i="30"/>
  <c r="F32" i="30"/>
  <c r="G31" i="30"/>
  <c r="F31" i="30"/>
  <c r="G24" i="30"/>
  <c r="F24" i="30"/>
  <c r="G21" i="30"/>
  <c r="F21" i="30"/>
  <c r="G20" i="30"/>
  <c r="F20" i="30"/>
  <c r="G19" i="30"/>
  <c r="F19" i="30"/>
  <c r="G18" i="30"/>
  <c r="F18" i="30"/>
  <c r="G11" i="30"/>
  <c r="F11" i="30"/>
  <c r="G8" i="30"/>
  <c r="F8" i="30"/>
  <c r="G7" i="30"/>
  <c r="F7" i="30"/>
  <c r="G43" i="9"/>
  <c r="F43" i="9"/>
  <c r="G40" i="9"/>
  <c r="F40" i="9"/>
  <c r="G39" i="9"/>
  <c r="F39" i="9"/>
  <c r="G38" i="9"/>
  <c r="F38" i="9"/>
  <c r="G37" i="9"/>
  <c r="F37" i="9"/>
  <c r="G36" i="9"/>
  <c r="F36" i="9"/>
  <c r="G29" i="9"/>
  <c r="F29" i="9"/>
  <c r="G26" i="9"/>
  <c r="F26" i="9"/>
  <c r="G25" i="9"/>
  <c r="F25" i="9"/>
  <c r="G24" i="9"/>
  <c r="F24" i="9"/>
  <c r="G23" i="9"/>
  <c r="F23" i="9"/>
  <c r="G22" i="9"/>
  <c r="F22" i="9"/>
  <c r="G15" i="9"/>
  <c r="F15" i="9"/>
  <c r="G12" i="9"/>
  <c r="F12" i="9"/>
  <c r="G11" i="9"/>
  <c r="F11" i="9"/>
  <c r="G10" i="9"/>
  <c r="F10" i="9"/>
  <c r="G9" i="9"/>
  <c r="F9" i="9"/>
  <c r="G8" i="9"/>
  <c r="F8" i="9"/>
  <c r="G7" i="9"/>
  <c r="F7" i="9"/>
  <c r="G19" i="33"/>
  <c r="F19" i="33"/>
  <c r="G18" i="33"/>
  <c r="F18" i="33"/>
  <c r="G17" i="33"/>
  <c r="F17" i="33"/>
  <c r="G22" i="33"/>
  <c r="F22" i="33"/>
  <c r="G10" i="33"/>
  <c r="F10" i="33"/>
  <c r="G7" i="33"/>
  <c r="F7" i="33"/>
  <c r="G79" i="19"/>
  <c r="F79" i="19"/>
  <c r="G76" i="19"/>
  <c r="F76" i="19"/>
  <c r="G69" i="19"/>
  <c r="F69" i="19"/>
  <c r="G66" i="19"/>
  <c r="F66" i="19"/>
  <c r="G65" i="19"/>
  <c r="F65" i="19"/>
  <c r="G64" i="19"/>
  <c r="F64" i="19"/>
  <c r="G57" i="19" l="1"/>
  <c r="F57" i="19"/>
  <c r="G54" i="19"/>
  <c r="F54" i="19"/>
  <c r="G53" i="19"/>
  <c r="F53" i="19"/>
  <c r="G46" i="19"/>
  <c r="F46" i="19"/>
  <c r="G43" i="19"/>
  <c r="F43" i="19"/>
  <c r="G42" i="19"/>
  <c r="F42" i="19"/>
  <c r="G35" i="19"/>
  <c r="F35" i="19"/>
  <c r="G28" i="19"/>
  <c r="F28" i="19"/>
  <c r="G19" i="19"/>
  <c r="F19" i="19"/>
  <c r="G11" i="19"/>
  <c r="F11" i="19"/>
  <c r="G22" i="31"/>
  <c r="F22" i="31"/>
  <c r="G19" i="31"/>
  <c r="F19" i="31"/>
  <c r="G18" i="31"/>
  <c r="F18" i="31"/>
  <c r="G11" i="31"/>
  <c r="F11" i="31"/>
  <c r="G8" i="31"/>
  <c r="F8" i="31"/>
  <c r="G7" i="31"/>
  <c r="F7" i="31"/>
  <c r="G11" i="35"/>
  <c r="F11" i="35"/>
  <c r="G8" i="35"/>
  <c r="F8" i="35"/>
  <c r="G7" i="35"/>
  <c r="F7" i="35"/>
  <c r="H21" i="24"/>
  <c r="G21" i="24"/>
  <c r="G11" i="24"/>
  <c r="F11" i="24"/>
  <c r="G8" i="24"/>
  <c r="F8" i="24"/>
  <c r="G7" i="24"/>
  <c r="F7" i="24"/>
  <c r="G6" i="24"/>
  <c r="F6" i="24"/>
  <c r="G66" i="17" l="1"/>
  <c r="F66" i="17"/>
  <c r="G63" i="17"/>
  <c r="F63" i="17"/>
  <c r="G62" i="17"/>
  <c r="F62" i="17"/>
  <c r="G61" i="17"/>
  <c r="F61" i="17"/>
  <c r="G60" i="17"/>
  <c r="F60" i="17"/>
  <c r="G50" i="17"/>
  <c r="F50" i="17"/>
  <c r="G49" i="17"/>
  <c r="F49" i="17"/>
  <c r="G48" i="17"/>
  <c r="F48" i="17"/>
  <c r="G47" i="17"/>
  <c r="F47" i="17"/>
  <c r="G53" i="17"/>
  <c r="F53" i="17"/>
  <c r="G40" i="17"/>
  <c r="F40" i="17"/>
  <c r="G37" i="17"/>
  <c r="F37" i="17"/>
  <c r="G36" i="17"/>
  <c r="F36" i="17"/>
  <c r="G35" i="17"/>
  <c r="F35" i="17"/>
  <c r="G34" i="17"/>
  <c r="F34" i="17"/>
  <c r="G27" i="17"/>
  <c r="F27" i="17"/>
  <c r="G24" i="17"/>
  <c r="F24" i="17"/>
  <c r="G23" i="17"/>
  <c r="F23" i="17"/>
  <c r="G15" i="17"/>
  <c r="F15" i="17"/>
  <c r="G12" i="17"/>
  <c r="F12" i="17"/>
  <c r="G11" i="17"/>
  <c r="F11" i="17"/>
  <c r="G10" i="17"/>
  <c r="F10" i="17"/>
  <c r="G9" i="17"/>
  <c r="F9" i="17"/>
  <c r="G8" i="17"/>
  <c r="F8" i="17"/>
  <c r="G7" i="17"/>
  <c r="F7" i="17"/>
  <c r="G6" i="17"/>
  <c r="F6" i="17"/>
  <c r="G12" i="2"/>
  <c r="F12" i="2"/>
  <c r="G9" i="2"/>
  <c r="F9" i="2"/>
  <c r="G8" i="2"/>
  <c r="F8" i="2"/>
  <c r="G7" i="2"/>
  <c r="F7" i="2"/>
  <c r="G6" i="2"/>
  <c r="F6" i="2"/>
  <c r="G5" i="2"/>
  <c r="F5" i="2"/>
  <c r="G13" i="1"/>
  <c r="F13" i="1"/>
  <c r="F6" i="1"/>
  <c r="G6" i="1"/>
  <c r="F7" i="1"/>
  <c r="G7" i="1"/>
  <c r="F8" i="1"/>
  <c r="G8" i="1"/>
  <c r="F9" i="1"/>
  <c r="G9" i="1"/>
  <c r="F10" i="1"/>
  <c r="G10" i="1"/>
  <c r="G5" i="1"/>
  <c r="F5" i="1"/>
  <c r="D14" i="17" l="1"/>
  <c r="C78" i="19" l="1"/>
  <c r="D9" i="23" l="1"/>
  <c r="D43" i="27"/>
  <c r="D33" i="27"/>
  <c r="D23" i="27"/>
  <c r="D11" i="27"/>
  <c r="D12" i="26"/>
  <c r="D12" i="25"/>
  <c r="D25" i="11"/>
  <c r="D13" i="11"/>
  <c r="D10" i="10"/>
  <c r="D33" i="21"/>
  <c r="D22" i="21"/>
  <c r="D11" i="21"/>
  <c r="D11" i="29"/>
  <c r="D36" i="30"/>
  <c r="D23" i="30"/>
  <c r="D10" i="30"/>
  <c r="D42" i="9"/>
  <c r="D28" i="9"/>
  <c r="D14" i="9"/>
  <c r="D21" i="33"/>
  <c r="D9" i="33"/>
  <c r="D68" i="19"/>
  <c r="D56" i="19"/>
  <c r="D45" i="19"/>
  <c r="D34" i="19"/>
  <c r="D21" i="31"/>
  <c r="D10" i="31"/>
  <c r="D10" i="35"/>
  <c r="D20" i="24"/>
  <c r="D10" i="24"/>
  <c r="D65" i="17"/>
  <c r="D52" i="17"/>
  <c r="D39" i="17"/>
  <c r="D26" i="17"/>
  <c r="D11" i="2"/>
  <c r="D12" i="1"/>
  <c r="C12" i="25"/>
  <c r="G26" i="17" l="1"/>
  <c r="F26" i="17"/>
  <c r="C33" i="21"/>
  <c r="C52" i="30" l="1"/>
  <c r="C9" i="23" l="1"/>
  <c r="C43" i="27"/>
  <c r="C33" i="27"/>
  <c r="C23" i="27"/>
  <c r="C11" i="27"/>
  <c r="C12" i="26" l="1"/>
  <c r="F14" i="11"/>
  <c r="G14" i="11"/>
  <c r="C25" i="11"/>
  <c r="C13" i="11"/>
  <c r="C10" i="10"/>
  <c r="C11" i="29"/>
  <c r="C36" i="30"/>
  <c r="C23" i="30"/>
  <c r="C10" i="30"/>
  <c r="C42" i="9"/>
  <c r="C28" i="9"/>
  <c r="C14" i="9"/>
  <c r="C9" i="33" l="1"/>
  <c r="C21" i="33"/>
  <c r="C34" i="19"/>
  <c r="C45" i="19"/>
  <c r="C56" i="19"/>
  <c r="C68" i="19"/>
  <c r="C10" i="35"/>
  <c r="B1" i="35"/>
  <c r="C21" i="31"/>
  <c r="C10" i="31"/>
  <c r="C20" i="24"/>
  <c r="C10" i="24"/>
  <c r="C39" i="17"/>
  <c r="C26" i="17"/>
  <c r="C14" i="17"/>
  <c r="C12" i="1"/>
  <c r="C11" i="2"/>
  <c r="C65" i="17" l="1"/>
  <c r="C52" i="17"/>
  <c r="B1" i="21" l="1"/>
  <c r="B1" i="29"/>
  <c r="B1" i="30"/>
  <c r="B1" i="31"/>
  <c r="B1" i="33" l="1"/>
  <c r="G133" i="31" l="1"/>
  <c r="F133" i="31"/>
  <c r="G131" i="31"/>
  <c r="F131" i="31"/>
  <c r="G130" i="31"/>
  <c r="F130" i="31"/>
  <c r="G129" i="31"/>
  <c r="F129" i="31"/>
  <c r="G128" i="31"/>
  <c r="F128" i="31"/>
  <c r="G120" i="31"/>
  <c r="F120" i="31"/>
  <c r="G119" i="31"/>
  <c r="G118" i="31"/>
  <c r="G117" i="31"/>
  <c r="G116" i="31"/>
  <c r="G115" i="31"/>
  <c r="G109" i="31"/>
  <c r="F109" i="31"/>
  <c r="G107" i="31"/>
  <c r="F107" i="31"/>
  <c r="G106" i="31"/>
  <c r="F106" i="31"/>
  <c r="G100" i="31"/>
  <c r="F100" i="31"/>
  <c r="G98" i="31"/>
  <c r="F98" i="31"/>
  <c r="G97" i="31"/>
  <c r="F97" i="31"/>
  <c r="G96" i="31"/>
  <c r="F96" i="31"/>
  <c r="G95" i="31"/>
  <c r="F95" i="31"/>
  <c r="E89" i="31"/>
  <c r="E87" i="31"/>
  <c r="E86" i="31"/>
  <c r="E85" i="31"/>
  <c r="E79" i="31"/>
  <c r="E77" i="31"/>
  <c r="E76" i="31"/>
  <c r="E70" i="31"/>
  <c r="E68" i="31"/>
  <c r="E67" i="31"/>
  <c r="E66" i="31"/>
  <c r="G60" i="31"/>
  <c r="F60" i="31"/>
  <c r="G58" i="31"/>
  <c r="F58" i="31"/>
  <c r="G57" i="31"/>
  <c r="G56" i="31"/>
  <c r="F56" i="31"/>
  <c r="G55" i="31"/>
  <c r="F55" i="31"/>
  <c r="G54" i="31"/>
  <c r="F54" i="31"/>
  <c r="G48" i="31"/>
  <c r="G45" i="31"/>
  <c r="F45" i="31"/>
  <c r="G44" i="31"/>
  <c r="F44" i="31"/>
  <c r="E38" i="31"/>
  <c r="E36" i="31"/>
  <c r="E35" i="31"/>
  <c r="E34" i="31"/>
  <c r="E33" i="31"/>
  <c r="E32" i="31"/>
  <c r="D10" i="16" l="1"/>
  <c r="C10" i="16"/>
  <c r="G37" i="29"/>
  <c r="F37" i="29"/>
  <c r="G34" i="29"/>
  <c r="F34" i="29"/>
  <c r="G33" i="29"/>
  <c r="F33" i="29"/>
  <c r="G32" i="29"/>
  <c r="F32" i="29"/>
  <c r="G24" i="29"/>
  <c r="F24" i="29"/>
  <c r="G21" i="29"/>
  <c r="F21" i="29"/>
  <c r="G20" i="29"/>
  <c r="F20" i="29"/>
  <c r="G19" i="29"/>
  <c r="F19" i="29"/>
  <c r="G12" i="22" l="1"/>
  <c r="F12" i="22"/>
  <c r="G24" i="22"/>
  <c r="F24" i="22"/>
  <c r="G36" i="22"/>
  <c r="F36" i="22"/>
  <c r="D35" i="22" l="1"/>
  <c r="G34" i="22"/>
  <c r="F34" i="22"/>
  <c r="G33" i="22"/>
  <c r="G32" i="22"/>
  <c r="F32" i="22"/>
  <c r="G31" i="22"/>
  <c r="F31" i="22"/>
  <c r="G30" i="22"/>
  <c r="F30" i="22"/>
  <c r="D23" i="22"/>
  <c r="G22" i="22"/>
  <c r="F22" i="22"/>
  <c r="G21" i="22"/>
  <c r="G20" i="22"/>
  <c r="F20" i="22"/>
  <c r="G19" i="22"/>
  <c r="F19" i="22"/>
  <c r="G18" i="22"/>
  <c r="F18" i="22"/>
  <c r="D11" i="22"/>
  <c r="G10" i="22"/>
  <c r="F10" i="22"/>
  <c r="G9" i="22"/>
  <c r="G8" i="22"/>
  <c r="F8" i="22"/>
  <c r="G7" i="22"/>
  <c r="F7" i="22"/>
  <c r="G6" i="22"/>
  <c r="C22" i="21"/>
  <c r="C11" i="21"/>
  <c r="C102" i="20" l="1"/>
  <c r="C67" i="20"/>
  <c r="C32" i="20"/>
  <c r="B1" i="24" l="1"/>
  <c r="E48" i="20" l="1"/>
  <c r="F48" i="20"/>
  <c r="E61" i="20"/>
  <c r="F61" i="20"/>
  <c r="E65" i="20"/>
  <c r="F65" i="20"/>
  <c r="E68" i="20"/>
  <c r="F68" i="20"/>
  <c r="F83" i="20" l="1"/>
  <c r="E83" i="20"/>
  <c r="F13" i="20"/>
  <c r="E13" i="20"/>
  <c r="B1" i="23" l="1"/>
  <c r="F30" i="20" l="1"/>
  <c r="E30" i="20"/>
  <c r="F100" i="20"/>
  <c r="E100" i="20"/>
  <c r="F103" i="20" l="1"/>
  <c r="E103" i="20"/>
  <c r="F95" i="20"/>
  <c r="E95" i="20"/>
  <c r="F76" i="20"/>
  <c r="E76" i="20"/>
  <c r="F42" i="20"/>
  <c r="E42" i="20"/>
  <c r="F33" i="20"/>
  <c r="E33" i="20"/>
  <c r="F23" i="20"/>
  <c r="E23" i="20"/>
  <c r="F6" i="20"/>
  <c r="E6" i="20"/>
  <c r="B1" i="20"/>
  <c r="B1" i="19"/>
  <c r="E3" i="16" l="1"/>
  <c r="B1" i="11" l="1"/>
  <c r="B1" i="16"/>
  <c r="B1" i="10"/>
  <c r="B1" i="17"/>
  <c r="B1" i="9"/>
  <c r="H11" i="16" l="1"/>
  <c r="G11" i="16"/>
  <c r="H8" i="16"/>
  <c r="G8" i="16"/>
  <c r="H7" i="16"/>
  <c r="G7" i="16"/>
  <c r="H6" i="16"/>
  <c r="G6" i="16"/>
  <c r="H5" i="16"/>
  <c r="G5" i="16"/>
  <c r="H4" i="16"/>
  <c r="G4" i="16"/>
  <c r="A1" i="6"/>
  <c r="B1"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SDM SSAS Yitrot Revach" type="5" refreshedVersion="5" background="1" saveData="1">
    <dbPr connection="Provider=MSOLAP.5;Integrated Security=SSPI;Persist Security Info=True;Initial Catalog=SDM SSAS;Data Source=BINVESTVP1;MDX Compatibility=1;Safety Options=2;MDX Missing Member Mode=Error;Update Isolation Level=2" command="Yitrot Revach" commandType="1"/>
    <olapPr sendLocale="1" rowDrillCount="1000"/>
  </connection>
</connections>
</file>

<file path=xl/sharedStrings.xml><?xml version="1.0" encoding="utf-8"?>
<sst xmlns="http://schemas.openxmlformats.org/spreadsheetml/2006/main" count="1401" uniqueCount="283">
  <si>
    <t>אפיק השקעה</t>
  </si>
  <si>
    <t>טווח סטייה</t>
  </si>
  <si>
    <t>מדד הייחוס</t>
  </si>
  <si>
    <t>+/- 5%</t>
  </si>
  <si>
    <t>מדד אג"ח ממשלתי כללי</t>
  </si>
  <si>
    <t>+/- 6%</t>
  </si>
  <si>
    <t>מניות</t>
  </si>
  <si>
    <t>נדל"ן</t>
  </si>
  <si>
    <t>סה"כ</t>
  </si>
  <si>
    <t>חשיפה למט"ח</t>
  </si>
  <si>
    <t>מדיניות ההשקעה</t>
  </si>
  <si>
    <t>מדד ת"א 100</t>
  </si>
  <si>
    <t>מדד מק"מ</t>
  </si>
  <si>
    <t>מסלול מנוהל כללי 1</t>
  </si>
  <si>
    <t xml:space="preserve"> 10% מדד מק"מ</t>
  </si>
  <si>
    <t>90% מדד אג"ח כללי ממשלתי,</t>
  </si>
  <si>
    <t>100%  מדד מק"מ</t>
  </si>
  <si>
    <t xml:space="preserve"> 50% מדד ת"א 100,</t>
  </si>
  <si>
    <t>40% מדד אג"ח כללי,</t>
  </si>
  <si>
    <t xml:space="preserve"> 30% מדד ת"א 100,</t>
  </si>
  <si>
    <t>60% מדד אג"ח כללי,</t>
  </si>
  <si>
    <t xml:space="preserve"> 5% מדד מק"מ</t>
  </si>
  <si>
    <t xml:space="preserve"> 15% מדד ת"א 100,</t>
  </si>
  <si>
    <t>80% מדד אג"ח כללי,</t>
  </si>
  <si>
    <t xml:space="preserve"> 15% מדד מק"מ</t>
  </si>
  <si>
    <t xml:space="preserve"> 85% מדד אג"ח כללי,</t>
  </si>
  <si>
    <t>***כל מסלולי אקסלנס אינווסט, מלבד מסלול מנוהל כללי 1, הינם מסלולים מתמחים וישקעו ע"פ מדיניות ההשקעה שהוגדרה בפוליסה</t>
  </si>
  <si>
    <t>מסלולי אקסלנס אינווסט</t>
  </si>
  <si>
    <t>מדד  הייחוס</t>
  </si>
  <si>
    <r>
      <t>אג"ח 1</t>
    </r>
    <r>
      <rPr>
        <b/>
        <sz val="11"/>
        <color indexed="8"/>
        <rFont val="Arial"/>
        <family val="2"/>
      </rPr>
      <t xml:space="preserve"> - שיעור הנכסים המושקעים באג"ח חברות או באג"ח ממשלתיות בישראל לא יפחת מ- 80%</t>
    </r>
  </si>
  <si>
    <r>
      <t>אג"ח 2</t>
    </r>
    <r>
      <rPr>
        <b/>
        <sz val="11"/>
        <color indexed="8"/>
        <rFont val="Arial"/>
        <family val="2"/>
      </rPr>
      <t xml:space="preserve"> - שיעור הנכסים המושקעים באג"ח בארץ ובחו"ל לא יפחת מ- 85%, שיעור הנכסים המושקעים במניות סחירות ו/או תעודות סל בארץ ובחו"ל לא יעלה על 15%</t>
    </r>
  </si>
  <si>
    <r>
      <t>אג"ח 3</t>
    </r>
    <r>
      <rPr>
        <b/>
        <sz val="11"/>
        <color indexed="8"/>
        <rFont val="Arial"/>
        <family val="2"/>
      </rPr>
      <t xml:space="preserve"> - שיעור הנכסים המושקעים באג"ח בארץ ובחו"ל לא יפחת מ- 70%, שיעור הנכסים המושקעים במניות סחירות ו/או תעודות סל בארץ ובחו"ל לא יעלה על 30%</t>
    </r>
  </si>
  <si>
    <r>
      <t>אג"ח 4</t>
    </r>
    <r>
      <rPr>
        <b/>
        <sz val="11"/>
        <color indexed="8"/>
        <rFont val="Arial"/>
        <family val="2"/>
      </rPr>
      <t xml:space="preserve"> - שיעור הנכסים המושקעים באג"ח בארץ ובחו"ל לא יפחת מ- 50%, שיעור הנכסים המושקעים במניות סחירות ו/או תעודות סל בארץ ובחו"ל לא יעלה על 50%</t>
    </r>
  </si>
  <si>
    <r>
      <t>אג"ח קצר מועד</t>
    </r>
    <r>
      <rPr>
        <b/>
        <sz val="11"/>
        <color indexed="8"/>
        <rFont val="Arial"/>
        <family val="2"/>
      </rPr>
      <t xml:space="preserve"> - הנכסים שיצטברו במסלול יושקעו בנכסים נושאי תשואה כולל פיקדונות ו/או אג"ח ממשלתיות בישראל ובחו"ל ו/או ניירות ערך מסחריים של חברות בישראל בדירוגAA  ומעלה בעלי מח"מ של עד שנה. </t>
    </r>
  </si>
  <si>
    <t>למרות האמור, ה- מח"מ של עד 20% מהנכסים אפשר ויעלה על שנה  ובלבד שה- מח"מ הממוצע של כלל הנכסים אינו עולה על שנה.</t>
  </si>
  <si>
    <r>
      <t>אג"ח מדינה ללא מניות</t>
    </r>
    <r>
      <rPr>
        <b/>
        <sz val="11"/>
        <color indexed="8"/>
        <rFont val="Arial"/>
        <family val="2"/>
      </rPr>
      <t xml:space="preserve"> - לפחות 90% מהנכסים שיצטברו במסלול יושקעו באג"ח ממשלתיות בישראל ו/או בחו"ל ו/או במק"מ. עד 10% מהנכסים יושקעו לפי שיקול דעתו של בית ההשקעות . לא יושקעו כל נכסים במניות בבורסה בת"א ו/או בבורסות זרות בחו"ל .</t>
    </r>
  </si>
  <si>
    <r>
      <t>אקסלנס אינווסט חו"ל</t>
    </r>
    <r>
      <rPr>
        <b/>
        <sz val="11"/>
        <color indexed="8"/>
        <rFont val="Arial"/>
        <family val="2"/>
      </rPr>
      <t xml:space="preserve"> - לפחות 75% מהנכסים שיצטברו במסלול יושקעו במניות ו/או תעודות סל עוקבות מניות הנסחרות בחו"ל. שיעור הנכסים המושקעים במזומנים ושווי מזומנים במטבע חוץ, לרבות פיקדונות בבנקים, לא יעלה על 25% משווי הנכסים במסלול.</t>
    </r>
  </si>
  <si>
    <t>MSCI WORLD AC</t>
  </si>
  <si>
    <t>שיעור חשיפה קודם</t>
  </si>
  <si>
    <t>גבולות החשיפה שאושרו</t>
  </si>
  <si>
    <t>גבולות שיעור החשיפה הצפויה</t>
  </si>
  <si>
    <t>אג"ח קונצרני (קרנות נאמנות, תעודות סל)</t>
  </si>
  <si>
    <t>אחר (קרנות השקעה, PE, VC, קרדיט, גידור)</t>
  </si>
  <si>
    <t>מזומנים</t>
  </si>
  <si>
    <t>85%-97%</t>
  </si>
  <si>
    <t>4%-14%</t>
  </si>
  <si>
    <t>* מוצג בנטרול תוספת החשיפה הנובעת מהשקעה בנגזרים</t>
  </si>
  <si>
    <t>מזומנים (*)</t>
  </si>
  <si>
    <t>אג"ח מיועדות (חץ)</t>
  </si>
  <si>
    <t>מדיניות השקעה לשנת 2016</t>
  </si>
  <si>
    <t xml:space="preserve"> שיעור חשיפה צפוי לשנת 2016</t>
  </si>
  <si>
    <t>מסלולים מתמחים</t>
  </si>
  <si>
    <t xml:space="preserve">מדיניות ההשקעה </t>
  </si>
  <si>
    <t>שם המסלול</t>
  </si>
  <si>
    <t>מסלול מתמחה אג"ח</t>
  </si>
  <si>
    <t xml:space="preserve">נכסי המסלול יהיו חשופים לנכסים הבאים בארץ ובחו"ל: אג"ח סחירות ושאינן סחירות, ני"ע מסחריים, הלוואות שאינן סחירות, אג"ח להמרה ופקדונות, בשיעור חשיפה שלא יפחת מ-75% ולא יעלה על 120% מנכסי המסלול. חשיפה לנכסים כאמור תושג באמצעות השקעה במישרין, בנגזרים, בתעודות סל, בקרנות נאמנות או בקרנות השקעה. </t>
  </si>
  <si>
    <t>מסלול מתמחה אג"ח עד 25% מניות</t>
  </si>
  <si>
    <t>נכסי המסלול יהיו חשופים לנכסים הבאים: אג"ח סחירות ושאינן סחירות של חברות, ני"ע מסחריים, הלוואות שאינן סחירות לחברות, אג"ח להמרה, פקדונות, אג"ח של ממשלת ישראל או אג"ח של ממשלות אחרות. חשיפה לנכסי אג"ח תהיה בשיעור שלא יפחת מ-75% ולא יעלה על 120% מנכסי המסלול. חשיפה למניות תהיה בשיעור שלא יעלה על25%  [ובכל אופן החשיפה לא תעלה על 25% מנכסי המסלול]. חשיפה לנכסים כאמור לעיל תושג הן באמצעות השקעה במישרין והן באמצעות השקעה בנגזרים, בתעודות סל, בקרנות נאמנות או בקרנות השקעה. חשיפה לנכסים שאינם נכסי אג"ח ואינם מניות תהיה על פי שיקול דעתה של ועדת ההשקעות ובכפוף לכל דין.</t>
  </si>
  <si>
    <t>מסלול מתמחה מניות</t>
  </si>
  <si>
    <t>נכסי המסלול יהיו חשופים למניות בארץ ובחו"ל, בשיעור חשיפה שלא יפחת מ-75% ולא יעלה על 120% מנכסי המסלול. חשיפה לנכסים כאמור תושג באמצעות השקעה במישרין, בנגזרים, בתעודות סל, בקרנות נאמנות או בקרנות השקעה. יתרת הנכסים תושקע בכפוף להוראות הדין, ובכפוף לשיקול דעתה של ועדת ההשקעות.</t>
  </si>
  <si>
    <t>מסלול מתמחה הלכה</t>
  </si>
  <si>
    <t>נכסי המסלול יהיו חשופים לנכסים מסוגים שונים בכפוף להוראות הדין ובכפוף לכללי ההלכה היהודית בלבד. ההשקעות במסלול תהיינה בסמכותה ובאחריותה הבלעדית של ועדת ההשקעות והחברה המנהלת תהיה חייבת לפעול בנאמנות על פי העמיתים במסלול זה. השאת התשואה במסלול מוגבלת בכך שההשקעות בו כפופות לכללי ההלכה היהודית.</t>
  </si>
  <si>
    <t>יסגר</t>
  </si>
  <si>
    <r>
      <t>אג"ח 1</t>
    </r>
    <r>
      <rPr>
        <b/>
        <sz val="11"/>
        <color indexed="8"/>
        <rFont val="Arial"/>
        <family val="2"/>
      </rPr>
      <t xml:space="preserve"> </t>
    </r>
  </si>
  <si>
    <r>
      <t>אג"ח 2</t>
    </r>
    <r>
      <rPr>
        <b/>
        <sz val="11"/>
        <color indexed="8"/>
        <rFont val="Arial"/>
        <family val="2"/>
      </rPr>
      <t xml:space="preserve"> </t>
    </r>
  </si>
  <si>
    <t>אג"ח 3</t>
  </si>
  <si>
    <r>
      <t>אג"ח 4</t>
    </r>
    <r>
      <rPr>
        <b/>
        <sz val="11"/>
        <color indexed="8"/>
        <rFont val="Arial"/>
        <family val="2"/>
      </rPr>
      <t xml:space="preserve"> </t>
    </r>
  </si>
  <si>
    <r>
      <t>אג"ח קצר מועד</t>
    </r>
    <r>
      <rPr>
        <b/>
        <sz val="11"/>
        <color indexed="8"/>
        <rFont val="Arial"/>
        <family val="2"/>
      </rPr>
      <t xml:space="preserve"> </t>
    </r>
  </si>
  <si>
    <r>
      <t>אג"ח מדינה ללא מניות</t>
    </r>
    <r>
      <rPr>
        <b/>
        <sz val="11"/>
        <color indexed="8"/>
        <rFont val="Arial"/>
        <family val="2"/>
      </rPr>
      <t xml:space="preserve"> </t>
    </r>
  </si>
  <si>
    <r>
      <t>אקסלנס אינווסט חו"ל</t>
    </r>
    <r>
      <rPr>
        <b/>
        <sz val="11"/>
        <color indexed="8"/>
        <rFont val="Arial"/>
        <family val="2"/>
      </rPr>
      <t xml:space="preserve"> </t>
    </r>
  </si>
  <si>
    <t>יהפוך למסלול מתמחה אג"ח</t>
  </si>
  <si>
    <t>יהפוך למסלול מתמחה אג"ח עד 25% מניות</t>
  </si>
  <si>
    <t>טווח סטייה %-/+</t>
  </si>
  <si>
    <t>אג"ח ממשלתי (צמוד,שקלי ומט"ח), ממשלות זרות בנטרול חשיפות בנגזרים (*)</t>
  </si>
  <si>
    <t>קרנות השקעה</t>
  </si>
  <si>
    <t xml:space="preserve"> S&amp;P500</t>
  </si>
  <si>
    <t>מניות (תעודות סל, אופציות, קרנות נאמנות)</t>
  </si>
  <si>
    <t>TPX</t>
  </si>
  <si>
    <t xml:space="preserve">MSCI EM </t>
  </si>
  <si>
    <t>תל אביב 125</t>
  </si>
  <si>
    <t>משקל גליל 2-5</t>
  </si>
  <si>
    <t xml:space="preserve">אג"ח ממשלתי (צמוד, שקלי ומט"ח), ממשלות </t>
  </si>
  <si>
    <t>משקל גליל 5-10</t>
  </si>
  <si>
    <t>זרות בנטרול חשיפות בנגזרים</t>
  </si>
  <si>
    <t>משקל שחר 2-5</t>
  </si>
  <si>
    <t xml:space="preserve"> ריבית פח"ק</t>
  </si>
  <si>
    <t>אחר</t>
  </si>
  <si>
    <t>BlueStar TA-BIG Tech Israel Tech</t>
  </si>
  <si>
    <t>IBOXX HY</t>
  </si>
  <si>
    <t>** מובהר כי תיק הנכסים אינו תואם בהכרח במלואו להרכב מדד הייחוס. אין בציון מדד הייחוס בכדי להוות מצג, הצהרה או התחייבות כלשהי לגבי התשואה שתושג בפועל בתיק</t>
  </si>
  <si>
    <t xml:space="preserve">35% - תל בונד כללי , 20% - תל בונד 60 ,
15% - תל בונד 50 ,
15% - IBOXX HY - 15%, IBOXX IG
 </t>
  </si>
  <si>
    <t>מדד הייחוס (**)</t>
  </si>
  <si>
    <t xml:space="preserve">35% - תל בונד כללי , 20% - תל בונד 60 ,
15% - תל בונד 50 ,
15% - IBOXX HY - 15%, IBOXX IG </t>
  </si>
  <si>
    <t>STOXX600</t>
  </si>
  <si>
    <t>ת"א SME60</t>
  </si>
  <si>
    <t>IBOXIG</t>
  </si>
  <si>
    <t>אחר (קרנות השקיעה,Co Invest,תשתיות, גידור)</t>
  </si>
  <si>
    <t>אחר (Co Invest,תשתיות, גידור)</t>
  </si>
  <si>
    <t xml:space="preserve">70% - מדד תל בונד 60 ,
30% - מדד BarCap Global Corporate Total Return Bond Index UnHedged </t>
  </si>
  <si>
    <t>IBXXC1D1</t>
  </si>
  <si>
    <t>JGENUUG</t>
  </si>
  <si>
    <t>JCMBCOMP</t>
  </si>
  <si>
    <t>40%- מדד ת"א 125,   
 60%- MSCI WORLD AC</t>
  </si>
  <si>
    <t>NASDAQ100</t>
  </si>
  <si>
    <t>משקל גליל 0-2</t>
  </si>
  <si>
    <t>משקל גליל 10+</t>
  </si>
  <si>
    <t>משקל שחר 0-2</t>
  </si>
  <si>
    <t xml:space="preserve">  משקל שחר 5-10</t>
  </si>
  <si>
    <t xml:space="preserve">  משקל שחר 10+</t>
  </si>
  <si>
    <t xml:space="preserve"> תל בונד  60</t>
  </si>
  <si>
    <t xml:space="preserve"> תל בונד שקלי</t>
  </si>
  <si>
    <t xml:space="preserve"> תל בונד תשואות</t>
  </si>
  <si>
    <t xml:space="preserve"> תל בונד תשואות שקלי</t>
  </si>
  <si>
    <t>תל בונד דולר</t>
  </si>
  <si>
    <t>מניות (כולל תעודות סל, אופציות, קרנות נאמנות)</t>
  </si>
  <si>
    <t xml:space="preserve">100%-(CFIIWDCS index)  World gov bond index </t>
  </si>
  <si>
    <t>אג"ח קונצרני (כולל קרנות נאמנות, תעודות סל)</t>
  </si>
  <si>
    <t xml:space="preserve">100%-(GOBC Index)ICE BOFA global corp index </t>
  </si>
  <si>
    <t>Co Invest</t>
  </si>
  <si>
    <t>אחר (תשתיות, גידור)</t>
  </si>
  <si>
    <t>קופה 100</t>
  </si>
  <si>
    <t>קופה 200</t>
  </si>
  <si>
    <t>קופה 4211</t>
  </si>
  <si>
    <t>קופה 4212</t>
  </si>
  <si>
    <t>קופה 4213</t>
  </si>
  <si>
    <t>קופה 2415</t>
  </si>
  <si>
    <t>שיעור חשיפה צפוי לשנת 2024</t>
  </si>
  <si>
    <t xml:space="preserve">אקסלנס אינווסט - מסלול כללי </t>
  </si>
  <si>
    <t>50%- מדד ת"א 125 ,
  50%- MSCI WORLD AC</t>
  </si>
  <si>
    <t>אג"ח ממשלתי (צמוד, שקלי ומט"ח), ממשלות זרות בנטרול חשיפות בנגזרים</t>
  </si>
  <si>
    <t>10% מקמ, 40% ממשלתי שקלי 2-5 , 10% ממשלתי שקלי 5+ , 35% ממשלתי צמוד 2-5 ,5% ממשלתי צמוד 5-10</t>
  </si>
  <si>
    <t xml:space="preserve">55% - מדד תל בונד 60, 35% - בונד שקלי 10% - מדד BarCap Global Corporate Total Return Bond Index UnHedged </t>
  </si>
  <si>
    <t>מדד המקמ</t>
  </si>
  <si>
    <t>סל המטבעות</t>
  </si>
  <si>
    <t>אקסלנס אינווסט - מסלול הלכה - ביטוח</t>
  </si>
  <si>
    <t>טווח סטיה</t>
  </si>
  <si>
    <t>גבולות שיעור החשיפה הצםויה</t>
  </si>
  <si>
    <t>מדד ייחוס</t>
  </si>
  <si>
    <t>אג"ח ממשלתי (צמוד, שקלי ומט"ח), 
ממשלות זרות בנטרול חשיפות בנגזרים</t>
  </si>
  <si>
    <t xml:space="preserve">
50% - IBOXX HY - 50%, IBOXX IG </t>
  </si>
  <si>
    <t>אחר ( Co Invest, נדל"ן, קרנות השקעהתשתיות, גידור)</t>
  </si>
  <si>
    <t xml:space="preserve">
  MSCI WORLD AC</t>
  </si>
  <si>
    <t>הפניקס ביטוח מסלול אג"ח עד 25%</t>
  </si>
  <si>
    <t>40%- מדד ת"א 125 ,
  60%- MSCI WORLD AC</t>
  </si>
  <si>
    <t>הפניקס ביטוח בלאקרוק מתמחה אג"ח</t>
  </si>
  <si>
    <t>הפניקס בלאקרוק מניות חול</t>
  </si>
  <si>
    <t xml:space="preserve">
 MSCI WORLD AC</t>
  </si>
  <si>
    <t>הפניקס עוקב מדדי אג"ח</t>
  </si>
  <si>
    <t xml:space="preserve"> תל בונד 60
 </t>
  </si>
  <si>
    <t>s&amp;p 500</t>
  </si>
  <si>
    <t>הפניקס ביטוח מסלול מקבלי קצבה מתמחה אג"ח</t>
  </si>
  <si>
    <t>הפניקס ביטוח מסלול מקבלי קצבה עד 25% מניות</t>
  </si>
  <si>
    <t>הפניקס ביטוח מסלול מקבלי קצבה מניות</t>
  </si>
  <si>
    <t>אקסלנס אינווסט עד 15% מניות</t>
  </si>
  <si>
    <t>אקסלנס אינווסט עד 25% מניות</t>
  </si>
  <si>
    <t>אקסלנס אינווסט מסלול מניות</t>
  </si>
  <si>
    <t xml:space="preserve">קרן י' </t>
  </si>
  <si>
    <t>מגבלת עמלת ניהול חיצוני לשנת 2024</t>
  </si>
  <si>
    <t xml:space="preserve">קרן ט' </t>
  </si>
  <si>
    <t xml:space="preserve">ביטוח תלוי גיל פאסיבי לבני 50 ומטה </t>
  </si>
  <si>
    <t>ביטוח תלוי גיל פאסיבי לבני 50 עד 60</t>
  </si>
  <si>
    <t xml:space="preserve"> ביטוח תלוי גיל פאסיבי לבני 60 ומעלה </t>
  </si>
  <si>
    <t xml:space="preserve">מכבי סיעודית </t>
  </si>
  <si>
    <t>40%- מדד ת"א 125,
60%- MSCI WORLD AC</t>
  </si>
  <si>
    <t>אג"ח ממשלתי (צמוד, שקלי ומט"ח), ממשלות זרות בנטרול חשיפות בנגזרים(*)</t>
  </si>
  <si>
    <t>מסלולי הציליאני הפאסיבי מתמזגים למסלולי הציליאני האקטיבי</t>
  </si>
  <si>
    <t>חשיפה 20.02.2024</t>
  </si>
  <si>
    <t>שיעור חשיפה מבוקש לאחר רפורמה</t>
  </si>
  <si>
    <r>
      <rPr>
        <b/>
        <sz val="14"/>
        <color rgb="FFFF0000"/>
        <rFont val="Arial"/>
        <family val="2"/>
      </rPr>
      <t>עוקב מדדים גמיש לשעבר</t>
    </r>
    <r>
      <rPr>
        <b/>
        <sz val="14"/>
        <color theme="0"/>
        <rFont val="Arial"/>
        <family val="2"/>
      </rPr>
      <t xml:space="preserve"> - הפניקס ביטוח מסלול עוקב מדדים גמיש</t>
    </r>
  </si>
  <si>
    <t>ללא שינוי</t>
  </si>
  <si>
    <t>מסלול חדש - נבחן כמסלול BGA</t>
  </si>
  <si>
    <t>אג"ח סחיר - מסלול חדש</t>
  </si>
  <si>
    <t>מניות סחיר - מסלול חדש</t>
  </si>
  <si>
    <t>מספר מסלול באוצר 9587</t>
  </si>
  <si>
    <t>מתמחה מניות למקבלי קצבה</t>
  </si>
  <si>
    <t>מתמחה משולב למקבלי קצבה עד 25% מניות</t>
  </si>
  <si>
    <t>מתמחה אג"ח למקבלי קצבה</t>
  </si>
  <si>
    <t>בהתאם לדרישות החוזר, לא ניתן לנהל מסלולים מתמחים למקבלי קצבה ועל כן מסלולים אלו (3 מסלולים) ימוזגו למסלול הבסיסי:</t>
  </si>
  <si>
    <t>לא נדרשת מדיניות חדשה</t>
  </si>
  <si>
    <t>מספר מסלול באוצר 9588</t>
  </si>
  <si>
    <t>מספר מסלול באוצר 9589</t>
  </si>
  <si>
    <t>מספר מסלול באוצר 9590</t>
  </si>
  <si>
    <r>
      <rPr>
        <b/>
        <sz val="14"/>
        <color rgb="FFFF0000"/>
        <rFont val="Arial"/>
        <family val="2"/>
      </rPr>
      <t>הלכה</t>
    </r>
    <r>
      <rPr>
        <b/>
        <sz val="14"/>
        <color theme="0"/>
        <rFont val="Arial"/>
        <family val="2"/>
      </rPr>
      <t xml:space="preserve"> - לשעבר מסלול הלכה למקבלי קצבה ביטוח</t>
    </r>
  </si>
  <si>
    <t>מספר מסלול באוצר 9591</t>
  </si>
  <si>
    <t>צורף לגיליון גמלה</t>
  </si>
  <si>
    <t>מספר מסלול באוצר 9554</t>
  </si>
  <si>
    <r>
      <rPr>
        <b/>
        <sz val="14"/>
        <color rgb="FFFF0000"/>
        <rFont val="Arial"/>
        <family val="2"/>
      </rPr>
      <t>עוקב מדד s&amp;p 500</t>
    </r>
    <r>
      <rPr>
        <b/>
        <sz val="14"/>
        <color theme="0"/>
        <rFont val="Arial"/>
        <family val="2"/>
      </rPr>
      <t xml:space="preserve"> - לשעבר ביטוח מחקה מדד s&amp;p</t>
    </r>
  </si>
  <si>
    <r>
      <rPr>
        <b/>
        <sz val="14"/>
        <color rgb="FFFF0000"/>
        <rFont val="Arial"/>
        <family val="2"/>
      </rPr>
      <t>עוקב מדדי אג"ח</t>
    </r>
    <r>
      <rPr>
        <b/>
        <sz val="14"/>
        <color theme="0"/>
        <rFont val="Arial"/>
        <family val="2"/>
      </rPr>
      <t xml:space="preserve"> לשעבר -- מסלול פאסיבי - מדדי אג"ח חו"ל</t>
    </r>
  </si>
  <si>
    <t>עוקב מדדי מניות - מסלול חדש</t>
  </si>
  <si>
    <t>מספר מסלול באוצר 9592</t>
  </si>
  <si>
    <r>
      <rPr>
        <b/>
        <sz val="14"/>
        <color rgb="FFFF0000"/>
        <rFont val="Arial"/>
        <family val="2"/>
      </rPr>
      <t>כספי (שקלי)</t>
    </r>
    <r>
      <rPr>
        <b/>
        <sz val="14"/>
        <color theme="0"/>
        <rFont val="Arial"/>
        <family val="2"/>
      </rPr>
      <t xml:space="preserve"> - לשעבר הפניקס ביטוח מסלול שקלי טווח קצר</t>
    </r>
  </si>
  <si>
    <t>מספר מסלול באוצר 50</t>
  </si>
  <si>
    <t>מספר מסלול באוצר 9579</t>
  </si>
  <si>
    <r>
      <rPr>
        <b/>
        <sz val="14"/>
        <color rgb="FFFF0000"/>
        <rFont val="Arial"/>
        <family val="2"/>
      </rPr>
      <t>מניות</t>
    </r>
    <r>
      <rPr>
        <b/>
        <sz val="14"/>
        <color theme="0"/>
        <rFont val="Arial"/>
        <family val="2"/>
      </rPr>
      <t xml:space="preserve"> - לשעבר הפניקס ביטוח מסלול מניות</t>
    </r>
  </si>
  <si>
    <t>מספר מסלול באוצר 13644</t>
  </si>
  <si>
    <t>מספר מסלול באוצר 13645</t>
  </si>
  <si>
    <t>מספר מסלול באוצר 12092</t>
  </si>
  <si>
    <t>מספר מסלול באוצר 12882</t>
  </si>
  <si>
    <t>מספר מסלול באוצר 471</t>
  </si>
  <si>
    <t>מספר מסלול באוצר 9593</t>
  </si>
  <si>
    <t>מספר מסלול באוצר 9594</t>
  </si>
  <si>
    <t>מספר מסלול באוצר 47</t>
  </si>
  <si>
    <t>מספר מסלול באוצר 14291</t>
  </si>
  <si>
    <t>מסםר מסלול באוצר 9591</t>
  </si>
  <si>
    <t>מספר מסלול באוצר 9585</t>
  </si>
  <si>
    <t>עוקב מדדי אגח לא יכול להיות באשכול הסחיר</t>
  </si>
  <si>
    <t>תשתיות</t>
  </si>
  <si>
    <t>50% Xndx
40% SP5T5T
10% - SPTRMDCP</t>
  </si>
  <si>
    <t>IBOXY HY 46, IBXXC1D1 12% , JGENUUG 8%, JCMBCOMP 8%, IBOXIG 26%</t>
  </si>
  <si>
    <t>מספר מסלול באוצר 12881</t>
  </si>
  <si>
    <t>אינדקס Bullet  מדינה AA-  ומעלה 2027 – 40%
אינדקס Bullet  שקלי 2027 – 30%
אינדקס Bullet  צמוד 2027 – 30%</t>
  </si>
  <si>
    <t>ISHARES 7-10 YEARS TREASURY</t>
  </si>
  <si>
    <t>אחר (Co Invest, גידור)</t>
  </si>
  <si>
    <t xml:space="preserve">הפניקס ביטוח מסלול משולב סחיר </t>
  </si>
  <si>
    <t>הפניקס ביטוח מסלול עוקב מדדים גמיש</t>
  </si>
  <si>
    <t>מספר מסלול באוצר 15275</t>
  </si>
  <si>
    <t>מספר מסלול באוצר 15206</t>
  </si>
  <si>
    <t>מספר מסלול באוצר 15207</t>
  </si>
  <si>
    <t xml:space="preserve">
MSCI WORLD AC</t>
  </si>
  <si>
    <t>מספר מסלול באוצר 14916</t>
  </si>
  <si>
    <t xml:space="preserve">הפניקס ביטוח מסלול הלכה </t>
  </si>
  <si>
    <t>מספר מסלול באוצר 14290</t>
  </si>
  <si>
    <t>מספר מסלול באוצר 9586</t>
  </si>
  <si>
    <t>הפניקס Blackrock כללי</t>
  </si>
  <si>
    <t>הפניקס Blackrock מניות</t>
  </si>
  <si>
    <t>תחילת מידע טבלה</t>
  </si>
  <si>
    <t>תחילת מידע טבלה צד ימין</t>
  </si>
  <si>
    <t>סוף מידע טבלה</t>
  </si>
  <si>
    <t>סוף מידע טבלה צד שמאל</t>
  </si>
  <si>
    <t>סוף מידע גיליון</t>
  </si>
  <si>
    <t xml:space="preserve">סוף מידע טבלה </t>
  </si>
  <si>
    <t xml:space="preserve">תחילת מידע טבלה </t>
  </si>
  <si>
    <t>סוף מידע טבלה  צד שמאל</t>
  </si>
  <si>
    <t xml:space="preserve"> סוף מידע טבלה</t>
  </si>
  <si>
    <t>סוף מידע  טבלה</t>
  </si>
  <si>
    <t>סוף מידע אבלה צד שמאל</t>
  </si>
  <si>
    <t>אחר ( Co Invest, נדל"ן, קרנות השקעה,תשתיות, גידור)</t>
  </si>
  <si>
    <t>IBOXX IG</t>
  </si>
  <si>
    <t>מסלול כללי 1</t>
  </si>
  <si>
    <t>הפניקס ביטוח מסלול שקלי טווח קצר</t>
  </si>
  <si>
    <t>הפניקס ביטוח מסלול השקעה אג"ח</t>
  </si>
  <si>
    <t>הפניקס ביטוח מסלול מניות</t>
  </si>
  <si>
    <t>הפניקס ביטוח מסלול אג"ח סחיר</t>
  </si>
  <si>
    <t>הפניקס ביטוח מסלול מניות סחיר</t>
  </si>
  <si>
    <t>הפניקס ביטוח-אפולו אשראי ואג"ח</t>
  </si>
  <si>
    <t xml:space="preserve">הפניקס ביטוח מסלול עוקב מדדים גמיש - פאסיבי כללי </t>
  </si>
  <si>
    <t>הפניקס ביטוח מסלול עוקב מדדי אג"ח</t>
  </si>
  <si>
    <t>הפניקס ביטוח מסלול עוקב מדדי אג"ח עד 25% מניות</t>
  </si>
  <si>
    <t>הפניקס ביטוח שריעה</t>
  </si>
  <si>
    <t>הפניקס מסלול לבני 50 ומטה-ביטוח</t>
  </si>
  <si>
    <t>הפניקס מסלול לבני 50 עד 60-ביטוח</t>
  </si>
  <si>
    <t>הפניקס מסלול לבני 60 ומעלה-ביטוח</t>
  </si>
  <si>
    <t>הפניקס ביטוח מסלול כספי (שקלי)</t>
  </si>
  <si>
    <t>הפניקס ביטוח מסלול מחקה מדד S&amp;P500</t>
  </si>
  <si>
    <t>הפניקס ביטוח עוקב מדדי מניות</t>
  </si>
  <si>
    <t>הפניקס ביטוח מסלול השקעה בסיסי למקבלי קצבה</t>
  </si>
  <si>
    <t>הפניקס ביטוח מסלול הלכה למקבלי קצבה</t>
  </si>
  <si>
    <t xml:space="preserve">הפניקס ביטוח מסלול עוקב מדד s&amp;p 500 </t>
  </si>
  <si>
    <t>אקסלנס אינווסט מסלול שיקלי</t>
  </si>
  <si>
    <t>מספר מסלול באוצר 9600</t>
  </si>
  <si>
    <t>מספר מסלול באוצר 9602</t>
  </si>
  <si>
    <t>מספר מסלול באוצר 103</t>
  </si>
  <si>
    <t>מספר מסלול באוצר 104</t>
  </si>
  <si>
    <t>מספר מסלול באוצר 9601</t>
  </si>
  <si>
    <t>IBOXY HY 5%, IBXXC1D1 7.5% , JGENUUG 7.5%, IBOXIG 80%</t>
  </si>
  <si>
    <t>LEGATRUU INDEX</t>
  </si>
  <si>
    <t xml:space="preserve">תחילת  מידע טבלה  </t>
  </si>
  <si>
    <t>סוף מידע</t>
  </si>
  <si>
    <t>מספר מסלול באוצר 15412</t>
  </si>
  <si>
    <t>מדיניות השקעה לשנת 2026</t>
  </si>
  <si>
    <t>מדיניות השקעה צפויה לשנת 2026</t>
  </si>
  <si>
    <t>הפניקס עוקב מדדי מניות</t>
  </si>
  <si>
    <t>מספר מסלול באוצר 15530</t>
  </si>
  <si>
    <t>ת"א 35 - 40%, ת"א 90 - 45%, ת"א פיננסים - 15%</t>
  </si>
  <si>
    <t>מספר מסלול באוצר 9603</t>
  </si>
  <si>
    <t>מגבלת עמלת ניהול חיצוני לשנת 2026</t>
  </si>
  <si>
    <t>spsieup</t>
  </si>
  <si>
    <t>סיום מידע טבלה</t>
  </si>
  <si>
    <t>סיום מידע טבלה צד שמאל</t>
  </si>
  <si>
    <t>שיעור חשיפה ליום 31.12.2025</t>
  </si>
  <si>
    <t>שיעור חשיפה צפוי לשנת 2026</t>
  </si>
  <si>
    <t>שיעור חשיפה צפוי לשנת 2026 (טרם השינוי)</t>
  </si>
  <si>
    <t>שיעור חשיפה צפוי לשנת 2026 - חדש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</si>
</sst>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charset val="177"/>
      <scheme val="minor"/>
    </font>
    <font>
      <sz val="18"/>
      <name val="Arial"/>
      <family val="2"/>
    </font>
    <font>
      <b/>
      <sz val="11"/>
      <color indexed="8"/>
      <name val="Calibri"/>
      <family val="2"/>
    </font>
    <font>
      <b/>
      <sz val="11"/>
      <color indexed="8"/>
      <name val="Arial"/>
      <family val="2"/>
    </font>
    <font>
      <b/>
      <sz val="10"/>
      <color indexed="8"/>
      <name val="Arial"/>
      <family val="2"/>
    </font>
    <font>
      <sz val="11"/>
      <color theme="1"/>
      <name val="Arial"/>
      <family val="2"/>
      <charset val="177"/>
      <scheme val="minor"/>
    </font>
    <font>
      <b/>
      <u/>
      <sz val="17"/>
      <color rgb="FF000000"/>
      <name val="Arial"/>
      <family val="2"/>
    </font>
    <font>
      <b/>
      <sz val="11"/>
      <color rgb="FF000000"/>
      <name val="Arial"/>
      <family val="2"/>
      <scheme val="minor"/>
    </font>
    <font>
      <b/>
      <sz val="11"/>
      <color rgb="FF000000"/>
      <name val="Arial"/>
      <family val="2"/>
    </font>
    <font>
      <b/>
      <u/>
      <sz val="11"/>
      <color rgb="FF000000"/>
      <name val="Arial"/>
      <family val="2"/>
      <scheme val="minor"/>
    </font>
    <font>
      <b/>
      <sz val="11"/>
      <color rgb="FF000000"/>
      <name val="Calibri"/>
      <family val="2"/>
    </font>
    <font>
      <b/>
      <sz val="11"/>
      <name val="Arial"/>
      <family val="2"/>
      <scheme val="minor"/>
    </font>
    <font>
      <b/>
      <sz val="11"/>
      <color theme="4" tint="-0.249977111117893"/>
      <name val="Arial"/>
      <family val="2"/>
    </font>
    <font>
      <b/>
      <sz val="14"/>
      <color theme="4" tint="-0.249977111117893"/>
      <name val="Arial"/>
      <family val="2"/>
    </font>
    <font>
      <b/>
      <sz val="16"/>
      <color theme="0"/>
      <name val="Arial"/>
      <family val="2"/>
    </font>
    <font>
      <sz val="18"/>
      <name val="Arial"/>
      <family val="2"/>
      <scheme val="minor"/>
    </font>
    <font>
      <b/>
      <sz val="10"/>
      <color rgb="FF000000"/>
      <name val="Arial"/>
      <family val="2"/>
    </font>
    <font>
      <b/>
      <sz val="14"/>
      <color theme="0"/>
      <name val="Arial"/>
      <family val="2"/>
    </font>
    <font>
      <sz val="16"/>
      <color theme="1"/>
      <name val="Arial"/>
      <family val="2"/>
      <scheme val="minor"/>
    </font>
    <font>
      <b/>
      <u/>
      <sz val="17"/>
      <color rgb="FF000000"/>
      <name val="Arial"/>
      <family val="2"/>
      <scheme val="minor"/>
    </font>
    <font>
      <b/>
      <sz val="11"/>
      <color theme="0"/>
      <name val="Arial"/>
      <family val="2"/>
    </font>
    <font>
      <sz val="11"/>
      <color theme="0"/>
      <name val="Arial"/>
      <family val="2"/>
      <scheme val="minor"/>
    </font>
    <font>
      <sz val="10"/>
      <name val="Arial"/>
      <family val="2"/>
    </font>
    <font>
      <b/>
      <sz val="11"/>
      <color theme="1"/>
      <name val="Arial"/>
      <family val="2"/>
      <scheme val="minor"/>
    </font>
    <font>
      <b/>
      <sz val="11"/>
      <color theme="3"/>
      <name val="Arial"/>
      <family val="2"/>
    </font>
    <font>
      <i/>
      <sz val="11"/>
      <color theme="3"/>
      <name val="Arial"/>
      <family val="2"/>
    </font>
    <font>
      <b/>
      <sz val="14"/>
      <color theme="4" tint="-0.24988555558946501"/>
      <name val="Arial"/>
      <family val="2"/>
    </font>
    <font>
      <b/>
      <sz val="11"/>
      <color theme="4" tint="-0.24988555558946501"/>
      <name val="Arial"/>
      <family val="2"/>
    </font>
    <font>
      <b/>
      <sz val="11"/>
      <color theme="4" tint="-0.24991607409894101"/>
      <name val="Arial"/>
      <family val="2"/>
    </font>
    <font>
      <b/>
      <sz val="14"/>
      <color theme="4" tint="-0.24991607409894101"/>
      <name val="Arial"/>
      <family val="2"/>
    </font>
    <font>
      <b/>
      <sz val="14"/>
      <color theme="3" tint="0.39997558519241921"/>
      <name val="Arial"/>
      <family val="2"/>
    </font>
    <font>
      <b/>
      <sz val="14"/>
      <color rgb="FFFF0000"/>
      <name val="Arial"/>
      <family val="2"/>
    </font>
    <font>
      <sz val="22"/>
      <color theme="1"/>
      <name val="Arial"/>
      <family val="2"/>
      <charset val="177"/>
      <scheme val="minor"/>
    </font>
    <font>
      <sz val="11"/>
      <color theme="0"/>
      <name val="Arial"/>
      <family val="2"/>
      <charset val="177"/>
      <scheme val="minor"/>
    </font>
    <font>
      <b/>
      <sz val="11"/>
      <color theme="0"/>
      <name val="Arial"/>
      <family val="2"/>
      <scheme val="minor"/>
    </font>
    <font>
      <b/>
      <sz val="10"/>
      <color theme="0"/>
      <name val="Arial"/>
      <family val="2"/>
    </font>
  </fonts>
  <fills count="14">
    <fill>
      <patternFill patternType="none"/>
    </fill>
    <fill>
      <patternFill patternType="gray125"/>
    </fill>
    <fill>
      <patternFill patternType="solid">
        <fgColor rgb="FF95B3D7"/>
        <bgColor indexed="64"/>
      </patternFill>
    </fill>
    <fill>
      <patternFill patternType="solid">
        <fgColor rgb="FF558ED5"/>
        <bgColor indexed="64"/>
      </patternFill>
    </fill>
    <fill>
      <patternFill patternType="solid">
        <fgColor rgb="FFFFC000"/>
        <bgColor indexed="64"/>
      </patternFill>
    </fill>
    <fill>
      <patternFill patternType="solid">
        <fgColor rgb="FFB9CDE5"/>
        <bgColor indexed="64"/>
      </patternFill>
    </fill>
    <fill>
      <patternFill patternType="solid">
        <fgColor rgb="FF8EB4E3"/>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C00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79989013336588644"/>
        <bgColor indexed="64"/>
      </patternFill>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style="medium">
        <color rgb="FF000000"/>
      </top>
      <bottom/>
      <diagonal/>
    </border>
    <border>
      <left style="thin">
        <color rgb="FF000000"/>
      </left>
      <right style="medium">
        <color indexed="64"/>
      </right>
      <top/>
      <bottom style="medium">
        <color rgb="FF000000"/>
      </bottom>
      <diagonal/>
    </border>
    <border>
      <left style="thin">
        <color rgb="FF000000"/>
      </left>
      <right style="medium">
        <color indexed="64"/>
      </right>
      <top/>
      <bottom/>
      <diagonal/>
    </border>
    <border>
      <left style="medium">
        <color indexed="64"/>
      </left>
      <right style="thin">
        <color rgb="FF000000"/>
      </right>
      <top style="medium">
        <color rgb="FF000000"/>
      </top>
      <bottom/>
      <diagonal/>
    </border>
    <border>
      <left style="medium">
        <color indexed="64"/>
      </left>
      <right style="thin">
        <color rgb="FF000000"/>
      </right>
      <top/>
      <bottom style="medium">
        <color rgb="FF000000"/>
      </bottom>
      <diagonal/>
    </border>
    <border>
      <left style="medium">
        <color indexed="64"/>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style="thin">
        <color theme="0"/>
      </left>
      <right/>
      <top/>
      <bottom/>
      <diagonal/>
    </border>
    <border>
      <left style="medium">
        <color indexed="64"/>
      </left>
      <right style="thin">
        <color rgb="FF000000"/>
      </right>
      <top/>
      <bottom/>
      <diagonal/>
    </border>
    <border>
      <left style="thin">
        <color theme="0"/>
      </left>
      <right style="thin">
        <color theme="0"/>
      </right>
      <top style="thin">
        <color theme="0"/>
      </top>
      <bottom/>
      <diagonal/>
    </border>
    <border>
      <left style="thin">
        <color theme="0"/>
      </left>
      <right style="thin">
        <color theme="0"/>
      </right>
      <top/>
      <bottom/>
      <diagonal/>
    </border>
    <border>
      <left/>
      <right style="thin">
        <color theme="0"/>
      </right>
      <top style="thin">
        <color theme="0"/>
      </top>
      <bottom/>
      <diagonal/>
    </border>
    <border>
      <left/>
      <right style="thin">
        <color theme="0"/>
      </right>
      <top/>
      <bottom/>
      <diagonal/>
    </border>
    <border>
      <left style="thin">
        <color rgb="FFF4F7FA"/>
      </left>
      <right style="thin">
        <color theme="0"/>
      </right>
      <top style="thin">
        <color rgb="FFF4F7FA"/>
      </top>
      <bottom style="thin">
        <color rgb="FFF4F7FA"/>
      </bottom>
      <diagonal/>
    </border>
    <border>
      <left/>
      <right style="thin">
        <color theme="0"/>
      </right>
      <top style="thin">
        <color rgb="FFF4F7FA"/>
      </top>
      <bottom style="thin">
        <color rgb="FFF4F7FA"/>
      </bottom>
      <diagonal/>
    </border>
    <border>
      <left style="thin">
        <color theme="0"/>
      </left>
      <right style="thin">
        <color theme="0"/>
      </right>
      <top style="thin">
        <color rgb="FFF4F7FA"/>
      </top>
      <bottom style="thin">
        <color rgb="FFF4F7FA"/>
      </bottom>
      <diagonal/>
    </border>
    <border>
      <left style="thin">
        <color theme="0"/>
      </left>
      <right style="thin">
        <color rgb="FFF4F7FA"/>
      </right>
      <top style="thin">
        <color rgb="FFF4F7FA"/>
      </top>
      <bottom style="thin">
        <color rgb="FFF4F7FA"/>
      </bottom>
      <diagonal/>
    </border>
    <border>
      <left style="thin">
        <color theme="0"/>
      </left>
      <right style="thin">
        <color theme="0"/>
      </right>
      <top/>
      <bottom style="thin">
        <color rgb="FFF4F7FA"/>
      </bottom>
      <diagonal/>
    </border>
    <border>
      <left/>
      <right style="thin">
        <color theme="0"/>
      </right>
      <top/>
      <bottom style="thin">
        <color rgb="FFF4F7FA"/>
      </bottom>
      <diagonal/>
    </border>
    <border>
      <left style="thin">
        <color theme="0"/>
      </left>
      <right style="thin">
        <color auto="1"/>
      </right>
      <top style="thin">
        <color theme="0"/>
      </top>
      <bottom/>
      <diagonal/>
    </border>
    <border>
      <left/>
      <right style="thin">
        <color auto="1"/>
      </right>
      <top style="thin">
        <color theme="0"/>
      </top>
      <bottom/>
      <diagonal/>
    </border>
    <border>
      <left style="thin">
        <color auto="1"/>
      </left>
      <right style="thin">
        <color auto="1"/>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theme="0"/>
      </top>
      <bottom style="thin">
        <color theme="0"/>
      </bottom>
      <diagonal/>
    </border>
    <border>
      <left/>
      <right style="medium">
        <color indexed="64"/>
      </right>
      <top/>
      <bottom style="thin">
        <color theme="0"/>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left>
      <right/>
      <top/>
      <bottom style="thin">
        <color theme="0"/>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theme="0"/>
      </left>
      <right/>
      <top style="thin">
        <color theme="0"/>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style="medium">
        <color indexed="64"/>
      </bottom>
      <diagonal/>
    </border>
    <border>
      <left/>
      <right style="medium">
        <color indexed="64"/>
      </right>
      <top style="medium">
        <color indexed="64"/>
      </top>
      <bottom style="thin">
        <color theme="0"/>
      </bottom>
      <diagonal/>
    </border>
    <border>
      <left/>
      <right style="medium">
        <color indexed="64"/>
      </right>
      <top/>
      <bottom style="medium">
        <color indexed="64"/>
      </bottom>
      <diagonal/>
    </border>
    <border>
      <left style="thin">
        <color theme="0"/>
      </left>
      <right/>
      <top/>
      <bottom style="medium">
        <color indexed="64"/>
      </bottom>
      <diagonal/>
    </border>
  </borders>
  <cellStyleXfs count="13">
    <xf numFmtId="0" fontId="0"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22" fillId="0" borderId="0"/>
    <xf numFmtId="9" fontId="22" fillId="0" borderId="0" applyFont="0" applyFill="0" applyBorder="0" applyAlignment="0" applyProtection="0"/>
    <xf numFmtId="0" fontId="22" fillId="0" borderId="0"/>
    <xf numFmtId="0" fontId="5" fillId="0" borderId="0"/>
    <xf numFmtId="0" fontId="5" fillId="0" borderId="0"/>
    <xf numFmtId="9" fontId="5" fillId="0" borderId="0" applyFont="0" applyFill="0" applyBorder="0" applyAlignment="0" applyProtection="0"/>
    <xf numFmtId="0" fontId="5" fillId="0" borderId="0"/>
  </cellStyleXfs>
  <cellXfs count="382">
    <xf numFmtId="0" fontId="0" fillId="0" borderId="0" xfId="0"/>
    <xf numFmtId="0" fontId="1" fillId="0" borderId="0" xfId="0" applyFont="1" applyAlignment="1">
      <alignment wrapText="1"/>
    </xf>
    <xf numFmtId="0" fontId="6" fillId="0" borderId="0" xfId="0" applyFont="1" applyAlignment="1">
      <alignment vertical="center" wrapText="1" readingOrder="2"/>
    </xf>
    <xf numFmtId="0" fontId="8" fillId="0" borderId="0" xfId="0" applyFont="1" applyAlignment="1">
      <alignment vertical="center" wrapText="1" readingOrder="2"/>
    </xf>
    <xf numFmtId="0" fontId="7" fillId="2" borderId="10" xfId="0" applyFont="1" applyFill="1" applyBorder="1" applyAlignment="1">
      <alignment horizontal="center" vertical="center" wrapText="1" readingOrder="2"/>
    </xf>
    <xf numFmtId="0" fontId="7" fillId="2" borderId="11" xfId="0" applyFont="1" applyFill="1" applyBorder="1" applyAlignment="1">
      <alignment horizontal="center" vertical="center" wrapText="1" readingOrder="2"/>
    </xf>
    <xf numFmtId="0" fontId="7" fillId="4" borderId="12" xfId="0" applyFont="1" applyFill="1" applyBorder="1" applyAlignment="1">
      <alignment horizontal="center" vertical="center" wrapText="1" readingOrder="2"/>
    </xf>
    <xf numFmtId="0" fontId="7" fillId="4" borderId="13" xfId="0" applyFont="1" applyFill="1" applyBorder="1" applyAlignment="1">
      <alignment horizontal="center" vertical="center" wrapText="1" readingOrder="2"/>
    </xf>
    <xf numFmtId="0" fontId="7" fillId="4" borderId="14" xfId="0" applyFont="1" applyFill="1" applyBorder="1" applyAlignment="1">
      <alignment horizontal="center" vertical="center" wrapText="1" readingOrder="2"/>
    </xf>
    <xf numFmtId="0" fontId="9" fillId="5" borderId="15" xfId="0" applyFont="1" applyFill="1" applyBorder="1" applyAlignment="1">
      <alignment horizontal="right" vertical="center" wrapText="1" readingOrder="2"/>
    </xf>
    <xf numFmtId="0" fontId="7" fillId="5" borderId="16" xfId="0" applyFont="1" applyFill="1" applyBorder="1" applyAlignment="1">
      <alignment horizontal="right" vertical="center" wrapText="1" readingOrder="2"/>
    </xf>
    <xf numFmtId="0" fontId="9" fillId="5" borderId="17" xfId="0" applyFont="1" applyFill="1" applyBorder="1" applyAlignment="1">
      <alignment horizontal="right" vertical="center" wrapText="1" readingOrder="2"/>
    </xf>
    <xf numFmtId="0" fontId="10" fillId="4" borderId="18" xfId="0" applyFont="1" applyFill="1" applyBorder="1" applyAlignment="1">
      <alignment horizontal="center" vertical="center" wrapText="1" readingOrder="2"/>
    </xf>
    <xf numFmtId="9" fontId="7" fillId="4" borderId="1" xfId="0" applyNumberFormat="1" applyFont="1" applyFill="1" applyBorder="1" applyAlignment="1">
      <alignment horizontal="center" vertical="center" wrapText="1" readingOrder="1"/>
    </xf>
    <xf numFmtId="0" fontId="7" fillId="4" borderId="1" xfId="0" applyFont="1" applyFill="1" applyBorder="1" applyAlignment="1">
      <alignment horizontal="center" vertical="center" wrapText="1" readingOrder="1"/>
    </xf>
    <xf numFmtId="0" fontId="7" fillId="6" borderId="2" xfId="0" applyFont="1" applyFill="1" applyBorder="1" applyAlignment="1">
      <alignment horizontal="center" vertical="center" wrapText="1" readingOrder="2"/>
    </xf>
    <xf numFmtId="0" fontId="9" fillId="6" borderId="2" xfId="0" applyFont="1" applyFill="1" applyBorder="1" applyAlignment="1">
      <alignment horizontal="center" vertical="center" wrapText="1" readingOrder="2"/>
    </xf>
    <xf numFmtId="0" fontId="7" fillId="6" borderId="3" xfId="0" applyFont="1" applyFill="1" applyBorder="1" applyAlignment="1">
      <alignment horizontal="center" vertical="center" wrapText="1" readingOrder="2"/>
    </xf>
    <xf numFmtId="0" fontId="7" fillId="4" borderId="4" xfId="0" applyFont="1" applyFill="1" applyBorder="1" applyAlignment="1">
      <alignment horizontal="center" vertical="center" wrapText="1" readingOrder="2"/>
    </xf>
    <xf numFmtId="0" fontId="7" fillId="6" borderId="5" xfId="0" applyFont="1" applyFill="1" applyBorder="1" applyAlignment="1">
      <alignment horizontal="center" vertical="center" wrapText="1" readingOrder="2"/>
    </xf>
    <xf numFmtId="0" fontId="9" fillId="3" borderId="6" xfId="0" applyFont="1" applyFill="1" applyBorder="1" applyAlignment="1">
      <alignment horizontal="center" vertical="center" wrapText="1" readingOrder="2"/>
    </xf>
    <xf numFmtId="0" fontId="2" fillId="6" borderId="2" xfId="0" applyFont="1" applyFill="1" applyBorder="1" applyAlignment="1">
      <alignment horizontal="center" vertical="center" wrapText="1" readingOrder="2"/>
    </xf>
    <xf numFmtId="0" fontId="11" fillId="4" borderId="1" xfId="0" applyFont="1" applyFill="1" applyBorder="1" applyAlignment="1">
      <alignment horizontal="center" vertical="center" wrapText="1" readingOrder="1"/>
    </xf>
    <xf numFmtId="0" fontId="11" fillId="6" borderId="2" xfId="0" applyFont="1" applyFill="1" applyBorder="1" applyAlignment="1">
      <alignment horizontal="center" vertical="center" wrapText="1" readingOrder="2"/>
    </xf>
    <xf numFmtId="0" fontId="4" fillId="0" borderId="0" xfId="0" applyFont="1" applyAlignment="1">
      <alignment horizontal="right" readingOrder="2"/>
    </xf>
    <xf numFmtId="9" fontId="11" fillId="4" borderId="1" xfId="0" applyNumberFormat="1" applyFont="1" applyFill="1" applyBorder="1" applyAlignment="1">
      <alignment horizontal="center" vertical="center" wrapText="1" readingOrder="1"/>
    </xf>
    <xf numFmtId="0" fontId="12" fillId="8" borderId="20" xfId="0" applyFont="1" applyFill="1" applyBorder="1" applyAlignment="1">
      <alignment horizontal="right" vertical="center" wrapText="1" readingOrder="2"/>
    </xf>
    <xf numFmtId="0" fontId="12" fillId="8" borderId="21" xfId="0" applyFont="1" applyFill="1" applyBorder="1" applyAlignment="1">
      <alignment horizontal="center" vertical="center" wrapText="1" readingOrder="2"/>
    </xf>
    <xf numFmtId="0" fontId="0" fillId="0" borderId="0" xfId="0" applyAlignment="1">
      <alignment horizontal="center"/>
    </xf>
    <xf numFmtId="0" fontId="13" fillId="0" borderId="0" xfId="0" applyFont="1" applyAlignment="1">
      <alignment horizontal="center" vertical="center" wrapText="1" readingOrder="2"/>
    </xf>
    <xf numFmtId="0" fontId="14" fillId="7" borderId="19" xfId="0" applyFont="1" applyFill="1" applyBorder="1" applyAlignment="1">
      <alignment horizontal="center" vertical="center" wrapText="1" readingOrder="2"/>
    </xf>
    <xf numFmtId="0" fontId="14" fillId="7" borderId="22" xfId="0" applyFont="1" applyFill="1" applyBorder="1" applyAlignment="1">
      <alignment horizontal="center" vertical="center" wrapText="1" readingOrder="2"/>
    </xf>
    <xf numFmtId="0" fontId="15" fillId="0" borderId="0" xfId="0" applyFont="1" applyAlignment="1">
      <alignment horizontal="right" wrapText="1"/>
    </xf>
    <xf numFmtId="0" fontId="15" fillId="0" borderId="0" xfId="0" applyFont="1" applyAlignment="1">
      <alignment wrapText="1"/>
    </xf>
    <xf numFmtId="0" fontId="16" fillId="0" borderId="24" xfId="0" applyFont="1" applyBorder="1" applyAlignment="1">
      <alignment horizontal="right" readingOrder="2"/>
    </xf>
    <xf numFmtId="0" fontId="20" fillId="7" borderId="19" xfId="0" applyFont="1" applyFill="1" applyBorder="1" applyAlignment="1">
      <alignment horizontal="center" vertical="center" wrapText="1" readingOrder="2"/>
    </xf>
    <xf numFmtId="0" fontId="20" fillId="9" borderId="19" xfId="0" applyFont="1" applyFill="1" applyBorder="1" applyAlignment="1">
      <alignment horizontal="center" vertical="center" wrapText="1" readingOrder="2"/>
    </xf>
    <xf numFmtId="0" fontId="12" fillId="10" borderId="20" xfId="0" applyFont="1" applyFill="1" applyBorder="1" applyAlignment="1">
      <alignment horizontal="right" vertical="center" wrapText="1" readingOrder="2"/>
    </xf>
    <xf numFmtId="9" fontId="12" fillId="10" borderId="20" xfId="0" applyNumberFormat="1" applyFont="1" applyFill="1" applyBorder="1" applyAlignment="1">
      <alignment horizontal="center" vertical="center" wrapText="1" readingOrder="1"/>
    </xf>
    <xf numFmtId="164" fontId="12" fillId="10" borderId="20" xfId="0" applyNumberFormat="1" applyFont="1" applyFill="1" applyBorder="1" applyAlignment="1">
      <alignment horizontal="center" vertical="center" wrapText="1" readingOrder="1"/>
    </xf>
    <xf numFmtId="9" fontId="12" fillId="10" borderId="20" xfId="1" applyFont="1" applyFill="1" applyBorder="1" applyAlignment="1">
      <alignment horizontal="center" vertical="center" wrapText="1" readingOrder="1"/>
    </xf>
    <xf numFmtId="0" fontId="12" fillId="10" borderId="21" xfId="0" applyFont="1" applyFill="1" applyBorder="1" applyAlignment="1">
      <alignment horizontal="center" vertical="center" wrapText="1" readingOrder="2"/>
    </xf>
    <xf numFmtId="0" fontId="20" fillId="7" borderId="23" xfId="0" applyFont="1" applyFill="1" applyBorder="1" applyAlignment="1">
      <alignment horizontal="center" vertical="center" readingOrder="2"/>
    </xf>
    <xf numFmtId="9" fontId="12" fillId="0" borderId="0" xfId="0" applyNumberFormat="1" applyFont="1" applyAlignment="1">
      <alignment horizontal="center" vertical="center" wrapText="1" readingOrder="1"/>
    </xf>
    <xf numFmtId="164" fontId="12" fillId="0" borderId="0" xfId="0" applyNumberFormat="1" applyFont="1" applyAlignment="1">
      <alignment horizontal="center" vertical="center" wrapText="1" readingOrder="1"/>
    </xf>
    <xf numFmtId="9" fontId="12" fillId="0" borderId="0" xfId="1" applyFont="1" applyFill="1" applyBorder="1" applyAlignment="1">
      <alignment horizontal="center" vertical="center" wrapText="1" readingOrder="1"/>
    </xf>
    <xf numFmtId="0" fontId="12" fillId="0" borderId="0" xfId="0" applyFont="1" applyAlignment="1">
      <alignment horizontal="center" vertical="center" wrapText="1" readingOrder="2"/>
    </xf>
    <xf numFmtId="0" fontId="5" fillId="0" borderId="0" xfId="2"/>
    <xf numFmtId="0" fontId="20" fillId="7" borderId="19" xfId="2" applyFont="1" applyFill="1" applyBorder="1" applyAlignment="1">
      <alignment horizontal="center" vertical="center" wrapText="1" readingOrder="2"/>
    </xf>
    <xf numFmtId="0" fontId="12" fillId="10" borderId="30" xfId="2" applyFont="1" applyFill="1" applyBorder="1" applyAlignment="1">
      <alignment vertical="center" wrapText="1" readingOrder="2"/>
    </xf>
    <xf numFmtId="9" fontId="12" fillId="10" borderId="30" xfId="3" applyFont="1" applyFill="1" applyBorder="1" applyAlignment="1">
      <alignment vertical="center" wrapText="1" readingOrder="1"/>
    </xf>
    <xf numFmtId="9" fontId="12" fillId="10" borderId="30" xfId="2" applyNumberFormat="1" applyFont="1" applyFill="1" applyBorder="1" applyAlignment="1">
      <alignment horizontal="center" vertical="center" wrapText="1" readingOrder="1"/>
    </xf>
    <xf numFmtId="9" fontId="12" fillId="10" borderId="30" xfId="3" applyFont="1" applyFill="1" applyBorder="1" applyAlignment="1">
      <alignment horizontal="center" vertical="center" wrapText="1" readingOrder="1"/>
    </xf>
    <xf numFmtId="0" fontId="12" fillId="10" borderId="20" xfId="2" applyFont="1" applyFill="1" applyBorder="1" applyAlignment="1">
      <alignment vertical="center" wrapText="1" readingOrder="2"/>
    </xf>
    <xf numFmtId="9" fontId="12" fillId="10" borderId="20" xfId="2" applyNumberFormat="1" applyFont="1" applyFill="1" applyBorder="1" applyAlignment="1">
      <alignment horizontal="center" vertical="center" wrapText="1" readingOrder="1"/>
    </xf>
    <xf numFmtId="9" fontId="12" fillId="10" borderId="20" xfId="3" applyFont="1" applyFill="1" applyBorder="1" applyAlignment="1">
      <alignment horizontal="center" vertical="center" wrapText="1" readingOrder="1"/>
    </xf>
    <xf numFmtId="9" fontId="12" fillId="10" borderId="29" xfId="2" applyNumberFormat="1" applyFont="1" applyFill="1" applyBorder="1" applyAlignment="1">
      <alignment horizontal="center" vertical="center" wrapText="1" readingOrder="1"/>
    </xf>
    <xf numFmtId="0" fontId="5" fillId="0" borderId="0" xfId="2" applyAlignment="1">
      <alignment vertical="center"/>
    </xf>
    <xf numFmtId="0" fontId="12" fillId="10" borderId="21" xfId="5" applyFont="1" applyFill="1" applyBorder="1" applyAlignment="1">
      <alignment horizontal="center" vertical="center" wrapText="1" readingOrder="2"/>
    </xf>
    <xf numFmtId="9" fontId="12" fillId="10" borderId="20" xfId="3" applyFont="1" applyFill="1" applyBorder="1" applyAlignment="1">
      <alignment vertical="center" wrapText="1" readingOrder="1"/>
    </xf>
    <xf numFmtId="0" fontId="12" fillId="10" borderId="20" xfId="2" applyFont="1" applyFill="1" applyBorder="1" applyAlignment="1">
      <alignment horizontal="right" vertical="center" wrapText="1" readingOrder="2"/>
    </xf>
    <xf numFmtId="0" fontId="12" fillId="10" borderId="21" xfId="2" applyFont="1" applyFill="1" applyBorder="1" applyAlignment="1">
      <alignment horizontal="center" vertical="center" wrapText="1" readingOrder="2"/>
    </xf>
    <xf numFmtId="0" fontId="12" fillId="10" borderId="21" xfId="2" applyFont="1" applyFill="1" applyBorder="1" applyAlignment="1">
      <alignment horizontal="center" vertical="center" readingOrder="2"/>
    </xf>
    <xf numFmtId="0" fontId="12" fillId="10" borderId="20" xfId="2" applyFont="1" applyFill="1" applyBorder="1" applyAlignment="1">
      <alignment horizontal="center" vertical="center" readingOrder="2"/>
    </xf>
    <xf numFmtId="9" fontId="12" fillId="10" borderId="21" xfId="4" applyFont="1" applyFill="1" applyBorder="1" applyAlignment="1">
      <alignment horizontal="center" vertical="center" wrapText="1" readingOrder="1"/>
    </xf>
    <xf numFmtId="0" fontId="16" fillId="0" borderId="24" xfId="2" applyFont="1" applyBorder="1" applyAlignment="1">
      <alignment horizontal="right" readingOrder="2"/>
    </xf>
    <xf numFmtId="0" fontId="16" fillId="0" borderId="0" xfId="2" applyFont="1" applyAlignment="1">
      <alignment horizontal="right" vertical="top" readingOrder="2"/>
    </xf>
    <xf numFmtId="0" fontId="16" fillId="0" borderId="0" xfId="2" applyFont="1" applyAlignment="1">
      <alignment vertical="top" wrapText="1" readingOrder="2"/>
    </xf>
    <xf numFmtId="0" fontId="16" fillId="0" borderId="0" xfId="2" applyFont="1" applyAlignment="1">
      <alignment vertical="top" readingOrder="2"/>
    </xf>
    <xf numFmtId="0" fontId="5" fillId="0" borderId="0" xfId="2" applyAlignment="1">
      <alignment horizontal="center"/>
    </xf>
    <xf numFmtId="0" fontId="5" fillId="0" borderId="0" xfId="5"/>
    <xf numFmtId="0" fontId="20" fillId="9" borderId="22" xfId="2" applyFont="1" applyFill="1" applyBorder="1" applyAlignment="1">
      <alignment horizontal="center" vertical="center" wrapText="1" readingOrder="2"/>
    </xf>
    <xf numFmtId="9" fontId="12" fillId="10" borderId="32" xfId="2" applyNumberFormat="1" applyFont="1" applyFill="1" applyBorder="1" applyAlignment="1">
      <alignment horizontal="center" vertical="center" wrapText="1" readingOrder="1"/>
    </xf>
    <xf numFmtId="9" fontId="12" fillId="10" borderId="21" xfId="2" applyNumberFormat="1" applyFont="1" applyFill="1" applyBorder="1" applyAlignment="1">
      <alignment horizontal="center" vertical="center" wrapText="1" readingOrder="1"/>
    </xf>
    <xf numFmtId="0" fontId="12" fillId="10" borderId="30" xfId="2" applyFont="1" applyFill="1" applyBorder="1" applyAlignment="1">
      <alignment horizontal="right" vertical="center" wrapText="1" readingOrder="2"/>
    </xf>
    <xf numFmtId="0" fontId="12" fillId="10" borderId="20" xfId="2" applyFont="1" applyFill="1" applyBorder="1" applyAlignment="1">
      <alignment horizontal="right" vertical="center" readingOrder="2"/>
    </xf>
    <xf numFmtId="0" fontId="16" fillId="0" borderId="24" xfId="2" applyFont="1" applyBorder="1" applyAlignment="1">
      <alignment horizontal="center" readingOrder="2"/>
    </xf>
    <xf numFmtId="0" fontId="16" fillId="0" borderId="24" xfId="6" applyFont="1" applyBorder="1" applyAlignment="1">
      <alignment horizontal="right" readingOrder="2"/>
    </xf>
    <xf numFmtId="0" fontId="16" fillId="0" borderId="0" xfId="2" applyFont="1" applyAlignment="1">
      <alignment horizontal="center" vertical="top" readingOrder="2"/>
    </xf>
    <xf numFmtId="164" fontId="12" fillId="10" borderId="22" xfId="2" applyNumberFormat="1" applyFont="1" applyFill="1" applyBorder="1" applyAlignment="1">
      <alignment horizontal="center" vertical="center" wrapText="1" readingOrder="1"/>
    </xf>
    <xf numFmtId="164" fontId="12" fillId="10" borderId="32" xfId="2" applyNumberFormat="1" applyFont="1" applyFill="1" applyBorder="1" applyAlignment="1">
      <alignment horizontal="center" vertical="center" wrapText="1" readingOrder="1"/>
    </xf>
    <xf numFmtId="0" fontId="12" fillId="10" borderId="21" xfId="0" applyFont="1" applyFill="1" applyBorder="1" applyAlignment="1">
      <alignment horizontal="center" vertical="top" wrapText="1" readingOrder="2"/>
    </xf>
    <xf numFmtId="0" fontId="12" fillId="10" borderId="22" xfId="5" applyFont="1" applyFill="1" applyBorder="1" applyAlignment="1">
      <alignment horizontal="center" vertical="center" wrapText="1" readingOrder="2"/>
    </xf>
    <xf numFmtId="0" fontId="5" fillId="0" borderId="0" xfId="5" applyAlignment="1">
      <alignment wrapText="1"/>
    </xf>
    <xf numFmtId="164" fontId="12" fillId="10" borderId="20" xfId="1" applyNumberFormat="1" applyFont="1" applyFill="1" applyBorder="1" applyAlignment="1">
      <alignment horizontal="center" vertical="center" wrapText="1" readingOrder="1"/>
    </xf>
    <xf numFmtId="164" fontId="12" fillId="10" borderId="21" xfId="2" applyNumberFormat="1" applyFont="1" applyFill="1" applyBorder="1" applyAlignment="1">
      <alignment horizontal="center" vertical="center" wrapText="1" readingOrder="1"/>
    </xf>
    <xf numFmtId="9" fontId="12" fillId="10" borderId="35" xfId="2" applyNumberFormat="1" applyFont="1" applyFill="1" applyBorder="1" applyAlignment="1">
      <alignment horizontal="center" vertical="center" wrapText="1" readingOrder="1"/>
    </xf>
    <xf numFmtId="9" fontId="12" fillId="10" borderId="35" xfId="3" applyFont="1" applyFill="1" applyBorder="1" applyAlignment="1">
      <alignment horizontal="center" vertical="center" wrapText="1" readingOrder="1"/>
    </xf>
    <xf numFmtId="9" fontId="12" fillId="10" borderId="36" xfId="3" applyFont="1" applyFill="1" applyBorder="1" applyAlignment="1">
      <alignment horizontal="center" vertical="center" wrapText="1" readingOrder="1"/>
    </xf>
    <xf numFmtId="0" fontId="12" fillId="10" borderId="37" xfId="2" applyFont="1" applyFill="1" applyBorder="1" applyAlignment="1">
      <alignment vertical="center" wrapText="1" readingOrder="2"/>
    </xf>
    <xf numFmtId="9" fontId="12" fillId="10" borderId="37" xfId="3" applyFont="1" applyFill="1" applyBorder="1" applyAlignment="1">
      <alignment horizontal="center" vertical="center" wrapText="1" readingOrder="1"/>
    </xf>
    <xf numFmtId="0" fontId="12" fillId="10" borderId="38" xfId="5" applyFont="1" applyFill="1" applyBorder="1" applyAlignment="1">
      <alignment horizontal="center" vertical="center" wrapText="1" readingOrder="2"/>
    </xf>
    <xf numFmtId="164" fontId="12" fillId="10" borderId="38" xfId="2" applyNumberFormat="1" applyFont="1" applyFill="1" applyBorder="1" applyAlignment="1">
      <alignment horizontal="center" vertical="center" wrapText="1" readingOrder="1"/>
    </xf>
    <xf numFmtId="0" fontId="12" fillId="10" borderId="20" xfId="5" applyFont="1" applyFill="1" applyBorder="1" applyAlignment="1">
      <alignment horizontal="right" vertical="center" wrapText="1" readingOrder="2"/>
    </xf>
    <xf numFmtId="0" fontId="8" fillId="0" borderId="24" xfId="2" applyFont="1" applyBorder="1" applyAlignment="1">
      <alignment horizontal="right" readingOrder="2"/>
    </xf>
    <xf numFmtId="9" fontId="24" fillId="10" borderId="20" xfId="3" applyFont="1" applyFill="1" applyBorder="1" applyAlignment="1">
      <alignment horizontal="center" vertical="center" wrapText="1" readingOrder="1"/>
    </xf>
    <xf numFmtId="9" fontId="24" fillId="10" borderId="37" xfId="3" applyFont="1" applyFill="1" applyBorder="1" applyAlignment="1">
      <alignment horizontal="center" vertical="center" wrapText="1" readingOrder="1"/>
    </xf>
    <xf numFmtId="9" fontId="24" fillId="10" borderId="21" xfId="4" applyFont="1" applyFill="1" applyBorder="1" applyAlignment="1">
      <alignment horizontal="center" vertical="center" readingOrder="1"/>
    </xf>
    <xf numFmtId="0" fontId="24" fillId="10" borderId="29" xfId="2" applyFont="1" applyFill="1" applyBorder="1" applyAlignment="1">
      <alignment vertical="center" wrapText="1" readingOrder="2"/>
    </xf>
    <xf numFmtId="9" fontId="24" fillId="10" borderId="29" xfId="3" applyFont="1" applyFill="1" applyBorder="1" applyAlignment="1">
      <alignment vertical="center" wrapText="1" readingOrder="1"/>
    </xf>
    <xf numFmtId="9" fontId="24" fillId="10" borderId="31" xfId="2" applyNumberFormat="1" applyFont="1" applyFill="1" applyBorder="1" applyAlignment="1">
      <alignment horizontal="center" vertical="center" wrapText="1" readingOrder="1"/>
    </xf>
    <xf numFmtId="0" fontId="24" fillId="10" borderId="21" xfId="5" applyFont="1" applyFill="1" applyBorder="1" applyAlignment="1">
      <alignment horizontal="center" vertical="center" wrapText="1" readingOrder="2"/>
    </xf>
    <xf numFmtId="0" fontId="24" fillId="10" borderId="30" xfId="2" applyFont="1" applyFill="1" applyBorder="1" applyAlignment="1">
      <alignment vertical="center" wrapText="1" readingOrder="2"/>
    </xf>
    <xf numFmtId="9" fontId="24" fillId="10" borderId="30" xfId="2" applyNumberFormat="1" applyFont="1" applyFill="1" applyBorder="1" applyAlignment="1">
      <alignment horizontal="center" vertical="center" wrapText="1" readingOrder="1"/>
    </xf>
    <xf numFmtId="9" fontId="24" fillId="10" borderId="30" xfId="3" applyFont="1" applyFill="1" applyBorder="1" applyAlignment="1">
      <alignment vertical="center" wrapText="1" readingOrder="1"/>
    </xf>
    <xf numFmtId="9" fontId="24" fillId="10" borderId="32" xfId="2" applyNumberFormat="1" applyFont="1" applyFill="1" applyBorder="1" applyAlignment="1">
      <alignment horizontal="center" vertical="center" wrapText="1" readingOrder="1"/>
    </xf>
    <xf numFmtId="164" fontId="24" fillId="10" borderId="30" xfId="3" applyNumberFormat="1" applyFont="1" applyFill="1" applyBorder="1" applyAlignment="1">
      <alignment horizontal="center" vertical="center" wrapText="1" readingOrder="1"/>
    </xf>
    <xf numFmtId="9" fontId="24" fillId="10" borderId="30" xfId="3" applyFont="1" applyFill="1" applyBorder="1" applyAlignment="1">
      <alignment horizontal="center" vertical="center" wrapText="1" readingOrder="1"/>
    </xf>
    <xf numFmtId="0" fontId="24" fillId="10" borderId="20" xfId="2" applyFont="1" applyFill="1" applyBorder="1" applyAlignment="1">
      <alignment vertical="center" wrapText="1" readingOrder="2"/>
    </xf>
    <xf numFmtId="9" fontId="24" fillId="10" borderId="20" xfId="2" applyNumberFormat="1" applyFont="1" applyFill="1" applyBorder="1" applyAlignment="1">
      <alignment horizontal="center" vertical="center" wrapText="1" readingOrder="1"/>
    </xf>
    <xf numFmtId="9" fontId="24" fillId="10" borderId="20" xfId="3" applyFont="1" applyFill="1" applyBorder="1" applyAlignment="1">
      <alignment vertical="center" wrapText="1" readingOrder="1"/>
    </xf>
    <xf numFmtId="9" fontId="24" fillId="10" borderId="21" xfId="2" applyNumberFormat="1" applyFont="1" applyFill="1" applyBorder="1" applyAlignment="1">
      <alignment horizontal="center" vertical="center" wrapText="1" readingOrder="1"/>
    </xf>
    <xf numFmtId="164" fontId="24" fillId="10" borderId="30" xfId="3" applyNumberFormat="1" applyFont="1" applyFill="1" applyBorder="1" applyAlignment="1">
      <alignment horizontal="center" wrapText="1" readingOrder="1"/>
    </xf>
    <xf numFmtId="0" fontId="25" fillId="10" borderId="37" xfId="2" applyFont="1" applyFill="1" applyBorder="1" applyAlignment="1">
      <alignment vertical="center" wrapText="1" readingOrder="2"/>
    </xf>
    <xf numFmtId="9" fontId="25" fillId="10" borderId="38" xfId="2" applyNumberFormat="1" applyFont="1" applyFill="1" applyBorder="1" applyAlignment="1">
      <alignment horizontal="center" vertical="center" wrapText="1" readingOrder="1"/>
    </xf>
    <xf numFmtId="9" fontId="25" fillId="10" borderId="37" xfId="3" applyFont="1" applyFill="1" applyBorder="1" applyAlignment="1">
      <alignment horizontal="center" vertical="center" wrapText="1" readingOrder="1"/>
    </xf>
    <xf numFmtId="9" fontId="24" fillId="10" borderId="30" xfId="3" applyFont="1" applyFill="1" applyBorder="1" applyAlignment="1">
      <alignment horizontal="center" wrapText="1" readingOrder="1"/>
    </xf>
    <xf numFmtId="9" fontId="24" fillId="10" borderId="32" xfId="2" applyNumberFormat="1" applyFont="1" applyFill="1" applyBorder="1" applyAlignment="1">
      <alignment horizontal="center" wrapText="1" readingOrder="1"/>
    </xf>
    <xf numFmtId="0" fontId="24" fillId="10" borderId="32" xfId="5" applyFont="1" applyFill="1" applyBorder="1" applyAlignment="1">
      <alignment horizontal="center" vertical="center" wrapText="1" readingOrder="2"/>
    </xf>
    <xf numFmtId="0" fontId="24" fillId="10" borderId="33" xfId="2" applyFont="1" applyFill="1" applyBorder="1" applyAlignment="1">
      <alignment vertical="center" wrapText="1" readingOrder="2"/>
    </xf>
    <xf numFmtId="9" fontId="24" fillId="10" borderId="34" xfId="2" applyNumberFormat="1" applyFont="1" applyFill="1" applyBorder="1" applyAlignment="1">
      <alignment horizontal="center" vertical="center" wrapText="1" readingOrder="1"/>
    </xf>
    <xf numFmtId="9" fontId="24" fillId="10" borderId="35" xfId="3" applyFont="1" applyFill="1" applyBorder="1" applyAlignment="1">
      <alignment horizontal="center" vertical="center" wrapText="1" readingOrder="1"/>
    </xf>
    <xf numFmtId="9" fontId="24" fillId="10" borderId="36" xfId="3" applyFont="1" applyFill="1" applyBorder="1" applyAlignment="1">
      <alignment horizontal="center" vertical="center" wrapText="1" readingOrder="1"/>
    </xf>
    <xf numFmtId="0" fontId="24" fillId="10" borderId="20" xfId="2" applyFont="1" applyFill="1" applyBorder="1" applyAlignment="1">
      <alignment horizontal="right" vertical="center" wrapText="1" readingOrder="2"/>
    </xf>
    <xf numFmtId="164" fontId="24" fillId="10" borderId="20" xfId="3" applyNumberFormat="1" applyFont="1" applyFill="1" applyBorder="1" applyAlignment="1">
      <alignment horizontal="center" vertical="center" wrapText="1" readingOrder="1"/>
    </xf>
    <xf numFmtId="9" fontId="24" fillId="10" borderId="22" xfId="2" applyNumberFormat="1" applyFont="1" applyFill="1" applyBorder="1" applyAlignment="1">
      <alignment horizontal="center" vertical="center" wrapText="1" readingOrder="1"/>
    </xf>
    <xf numFmtId="164" fontId="24" fillId="10" borderId="22" xfId="2" applyNumberFormat="1" applyFont="1" applyFill="1" applyBorder="1" applyAlignment="1">
      <alignment horizontal="center" vertical="center" wrapText="1" readingOrder="1"/>
    </xf>
    <xf numFmtId="0" fontId="24" fillId="10" borderId="21" xfId="2" applyFont="1" applyFill="1" applyBorder="1" applyAlignment="1">
      <alignment horizontal="center" vertical="center" wrapText="1" readingOrder="2"/>
    </xf>
    <xf numFmtId="0" fontId="24" fillId="10" borderId="21" xfId="2" applyFont="1" applyFill="1" applyBorder="1" applyAlignment="1">
      <alignment horizontal="center" vertical="center" readingOrder="2"/>
    </xf>
    <xf numFmtId="0" fontId="24" fillId="10" borderId="20" xfId="2" applyFont="1" applyFill="1" applyBorder="1" applyAlignment="1">
      <alignment horizontal="right" vertical="center" readingOrder="2"/>
    </xf>
    <xf numFmtId="0" fontId="24" fillId="10" borderId="30" xfId="2" applyFont="1" applyFill="1" applyBorder="1" applyAlignment="1">
      <alignment horizontal="right" vertical="center" wrapText="1" readingOrder="2"/>
    </xf>
    <xf numFmtId="0" fontId="24" fillId="10" borderId="22" xfId="5" applyFont="1" applyFill="1" applyBorder="1" applyAlignment="1">
      <alignment horizontal="center" vertical="center" wrapText="1" readingOrder="2"/>
    </xf>
    <xf numFmtId="0" fontId="24" fillId="10" borderId="20" xfId="2" applyFont="1" applyFill="1" applyBorder="1" applyAlignment="1">
      <alignment horizontal="center" vertical="center" readingOrder="2"/>
    </xf>
    <xf numFmtId="0" fontId="27" fillId="12" borderId="20" xfId="0" applyFont="1" applyFill="1" applyBorder="1" applyAlignment="1">
      <alignment horizontal="right" vertical="center" wrapText="1" readingOrder="2"/>
    </xf>
    <xf numFmtId="9" fontId="27" fillId="12" borderId="20" xfId="1" applyFont="1" applyFill="1" applyBorder="1" applyAlignment="1">
      <alignment horizontal="center" vertical="center" wrapText="1" readingOrder="1"/>
    </xf>
    <xf numFmtId="0" fontId="27" fillId="12" borderId="21" xfId="0" applyFont="1" applyFill="1" applyBorder="1" applyAlignment="1">
      <alignment horizontal="center" vertical="center" wrapText="1" readingOrder="2"/>
    </xf>
    <xf numFmtId="0" fontId="28" fillId="12" borderId="21" xfId="0" applyFont="1" applyFill="1" applyBorder="1" applyAlignment="1">
      <alignment horizontal="center" vertical="center" wrapText="1" readingOrder="2"/>
    </xf>
    <xf numFmtId="0" fontId="16" fillId="0" borderId="0" xfId="10" applyFont="1" applyAlignment="1">
      <alignment horizontal="right" vertical="top" readingOrder="2"/>
    </xf>
    <xf numFmtId="0" fontId="20" fillId="7" borderId="5" xfId="0" applyFont="1" applyFill="1" applyBorder="1" applyAlignment="1">
      <alignment horizontal="center" vertical="center" wrapText="1" readingOrder="2"/>
    </xf>
    <xf numFmtId="0" fontId="20" fillId="7" borderId="2" xfId="0" applyFont="1" applyFill="1" applyBorder="1" applyAlignment="1">
      <alignment horizontal="center" vertical="center" wrapText="1" readingOrder="2"/>
    </xf>
    <xf numFmtId="0" fontId="20" fillId="9" borderId="2" xfId="0" applyFont="1" applyFill="1" applyBorder="1" applyAlignment="1">
      <alignment horizontal="center" vertical="center" wrapText="1" readingOrder="2"/>
    </xf>
    <xf numFmtId="0" fontId="20" fillId="7" borderId="3" xfId="0" applyFont="1" applyFill="1" applyBorder="1" applyAlignment="1">
      <alignment horizontal="center" vertical="center" readingOrder="2"/>
    </xf>
    <xf numFmtId="0" fontId="12" fillId="10" borderId="6" xfId="0" applyFont="1" applyFill="1" applyBorder="1" applyAlignment="1">
      <alignment horizontal="center" vertical="center" wrapText="1" readingOrder="2"/>
    </xf>
    <xf numFmtId="9" fontId="0" fillId="0" borderId="1" xfId="0" applyNumberFormat="1" applyBorder="1" applyAlignment="1">
      <alignment horizontal="center" vertical="center"/>
    </xf>
    <xf numFmtId="0" fontId="12" fillId="10" borderId="4" xfId="0" applyFont="1" applyFill="1" applyBorder="1" applyAlignment="1">
      <alignment horizontal="center" vertical="center" wrapText="1" readingOrder="2"/>
    </xf>
    <xf numFmtId="0" fontId="12" fillId="10" borderId="46" xfId="0" applyFont="1" applyFill="1" applyBorder="1" applyAlignment="1">
      <alignment horizontal="center" vertical="center" wrapText="1" readingOrder="2"/>
    </xf>
    <xf numFmtId="0" fontId="0" fillId="0" borderId="4" xfId="0" applyBorder="1" applyAlignment="1">
      <alignment horizontal="center" vertical="center"/>
    </xf>
    <xf numFmtId="0" fontId="12" fillId="10" borderId="9" xfId="0" applyFont="1" applyFill="1" applyBorder="1" applyAlignment="1">
      <alignment horizontal="center" vertical="center" wrapText="1" readingOrder="2"/>
    </xf>
    <xf numFmtId="9" fontId="0" fillId="0" borderId="8" xfId="0" applyNumberFormat="1" applyBorder="1" applyAlignment="1">
      <alignment horizontal="center" vertical="center"/>
    </xf>
    <xf numFmtId="0" fontId="0" fillId="0" borderId="7" xfId="0" applyBorder="1" applyAlignment="1">
      <alignment horizontal="center" vertical="center"/>
    </xf>
    <xf numFmtId="0" fontId="13" fillId="0" borderId="0" xfId="2" applyFont="1" applyAlignment="1">
      <alignment horizontal="center" vertical="center" readingOrder="2"/>
    </xf>
    <xf numFmtId="0" fontId="16" fillId="0" borderId="0" xfId="2" applyFont="1" applyAlignment="1">
      <alignment horizontal="right" vertical="top" wrapText="1" readingOrder="2"/>
    </xf>
    <xf numFmtId="0" fontId="30" fillId="7" borderId="45" xfId="0" applyFont="1" applyFill="1" applyBorder="1" applyAlignment="1">
      <alignment horizontal="center" vertical="center" wrapText="1" readingOrder="2"/>
    </xf>
    <xf numFmtId="0" fontId="30" fillId="7" borderId="26" xfId="0" applyFont="1" applyFill="1" applyBorder="1" applyAlignment="1">
      <alignment horizontal="center" vertical="center" wrapText="1" readingOrder="2"/>
    </xf>
    <xf numFmtId="0" fontId="12" fillId="10" borderId="0" xfId="0" applyFont="1" applyFill="1" applyAlignment="1">
      <alignment horizontal="center" vertical="center" wrapText="1" readingOrder="2"/>
    </xf>
    <xf numFmtId="9" fontId="0" fillId="0" borderId="0" xfId="0" applyNumberFormat="1" applyAlignment="1">
      <alignment horizontal="center" vertical="center"/>
    </xf>
    <xf numFmtId="0" fontId="0" fillId="0" borderId="0" xfId="0" applyAlignment="1">
      <alignment horizontal="center" vertical="center"/>
    </xf>
    <xf numFmtId="0" fontId="17" fillId="0" borderId="22" xfId="0" applyFont="1" applyBorder="1" applyAlignment="1">
      <alignment vertical="center" readingOrder="2"/>
    </xf>
    <xf numFmtId="0" fontId="12" fillId="10" borderId="0" xfId="0" applyFont="1" applyFill="1" applyAlignment="1">
      <alignment horizontal="right" vertical="center" wrapText="1" readingOrder="2"/>
    </xf>
    <xf numFmtId="9" fontId="12" fillId="10" borderId="0" xfId="1" applyFont="1" applyFill="1" applyBorder="1" applyAlignment="1">
      <alignment horizontal="center" vertical="center" wrapText="1" readingOrder="1"/>
    </xf>
    <xf numFmtId="10" fontId="12" fillId="10" borderId="0" xfId="0" applyNumberFormat="1" applyFont="1" applyFill="1" applyAlignment="1">
      <alignment horizontal="center" vertical="center" wrapText="1" readingOrder="1"/>
    </xf>
    <xf numFmtId="0" fontId="21" fillId="0" borderId="22" xfId="0" applyFont="1" applyBorder="1" applyAlignment="1">
      <alignment vertical="center" wrapText="1" readingOrder="2"/>
    </xf>
    <xf numFmtId="0" fontId="21" fillId="0" borderId="22" xfId="0" applyFont="1" applyBorder="1" applyAlignment="1">
      <alignment vertical="center" readingOrder="2"/>
    </xf>
    <xf numFmtId="10" fontId="12" fillId="10" borderId="0" xfId="1" applyNumberFormat="1" applyFont="1" applyFill="1" applyBorder="1" applyAlignment="1">
      <alignment horizontal="center" vertical="center" wrapText="1" readingOrder="1"/>
    </xf>
    <xf numFmtId="0" fontId="0" fillId="0" borderId="0" xfId="0" applyAlignment="1">
      <alignment vertical="center" readingOrder="2"/>
    </xf>
    <xf numFmtId="9" fontId="12" fillId="10" borderId="0" xfId="3" applyFont="1" applyFill="1" applyBorder="1" applyAlignment="1">
      <alignment horizontal="center" vertical="center" wrapText="1" readingOrder="1"/>
    </xf>
    <xf numFmtId="0" fontId="13" fillId="0" borderId="0" xfId="2" applyFont="1" applyAlignment="1">
      <alignment vertical="center" readingOrder="2"/>
    </xf>
    <xf numFmtId="0" fontId="20" fillId="7" borderId="23" xfId="2" applyFont="1" applyFill="1" applyBorder="1" applyAlignment="1">
      <alignment vertical="center" readingOrder="2"/>
    </xf>
    <xf numFmtId="0" fontId="20" fillId="7" borderId="22" xfId="2" applyFont="1" applyFill="1" applyBorder="1" applyAlignment="1">
      <alignment vertical="center" readingOrder="2"/>
    </xf>
    <xf numFmtId="0" fontId="20" fillId="7" borderId="23" xfId="2" applyFont="1" applyFill="1" applyBorder="1" applyAlignment="1">
      <alignment vertical="center" wrapText="1" readingOrder="2"/>
    </xf>
    <xf numFmtId="0" fontId="20" fillId="7" borderId="26" xfId="2" applyFont="1" applyFill="1" applyBorder="1" applyAlignment="1">
      <alignment vertical="center" wrapText="1" readingOrder="2"/>
    </xf>
    <xf numFmtId="0" fontId="20" fillId="7" borderId="22" xfId="2" applyFont="1" applyFill="1" applyBorder="1" applyAlignment="1">
      <alignment vertical="center" wrapText="1" readingOrder="2"/>
    </xf>
    <xf numFmtId="9" fontId="24" fillId="10" borderId="0" xfId="3" applyFont="1" applyFill="1" applyBorder="1" applyAlignment="1">
      <alignment horizontal="center" vertical="center" wrapText="1" readingOrder="1"/>
    </xf>
    <xf numFmtId="0" fontId="24" fillId="10" borderId="0" xfId="2" applyFont="1" applyFill="1" applyAlignment="1">
      <alignment horizontal="right" vertical="center" readingOrder="2"/>
    </xf>
    <xf numFmtId="0" fontId="12" fillId="10" borderId="0" xfId="2" applyFont="1" applyFill="1" applyAlignment="1">
      <alignment horizontal="right" vertical="center" readingOrder="2"/>
    </xf>
    <xf numFmtId="0" fontId="20" fillId="7" borderId="19" xfId="5" applyFont="1" applyFill="1" applyBorder="1" applyAlignment="1">
      <alignment horizontal="center" vertical="center" wrapText="1" readingOrder="2"/>
    </xf>
    <xf numFmtId="0" fontId="20" fillId="9" borderId="19" xfId="5" applyFont="1" applyFill="1" applyBorder="1" applyAlignment="1">
      <alignment horizontal="center" vertical="center" wrapText="1" readingOrder="2"/>
    </xf>
    <xf numFmtId="0" fontId="20" fillId="7" borderId="19" xfId="8" applyFont="1" applyFill="1" applyBorder="1" applyAlignment="1">
      <alignment horizontal="center" vertical="center" readingOrder="2"/>
    </xf>
    <xf numFmtId="9" fontId="12" fillId="10" borderId="20" xfId="8" applyNumberFormat="1" applyFont="1" applyFill="1" applyBorder="1" applyAlignment="1">
      <alignment horizontal="center" vertical="center" wrapText="1" readingOrder="1"/>
    </xf>
    <xf numFmtId="9" fontId="12" fillId="10" borderId="20" xfId="4" applyFont="1" applyFill="1" applyBorder="1" applyAlignment="1">
      <alignment horizontal="center" vertical="center" wrapText="1" readingOrder="1"/>
    </xf>
    <xf numFmtId="0" fontId="12" fillId="10" borderId="20" xfId="8" applyFont="1" applyFill="1" applyBorder="1" applyAlignment="1">
      <alignment horizontal="right" vertical="center" wrapText="1" readingOrder="2"/>
    </xf>
    <xf numFmtId="0" fontId="12" fillId="10" borderId="21" xfId="8" applyFont="1" applyFill="1" applyBorder="1" applyAlignment="1">
      <alignment horizontal="center" vertical="top" wrapText="1" readingOrder="2"/>
    </xf>
    <xf numFmtId="9" fontId="12" fillId="10" borderId="29" xfId="4" applyFont="1" applyFill="1" applyBorder="1" applyAlignment="1">
      <alignment horizontal="center" vertical="center" wrapText="1" readingOrder="1"/>
    </xf>
    <xf numFmtId="0" fontId="20" fillId="7" borderId="53" xfId="0" applyFont="1" applyFill="1" applyBorder="1" applyAlignment="1">
      <alignment horizontal="center" vertical="center" wrapText="1" readingOrder="2"/>
    </xf>
    <xf numFmtId="0" fontId="0" fillId="0" borderId="0" xfId="5" applyFont="1"/>
    <xf numFmtId="10" fontId="0" fillId="0" borderId="1" xfId="0" applyNumberFormat="1" applyBorder="1" applyAlignment="1">
      <alignment horizontal="center" vertical="center"/>
    </xf>
    <xf numFmtId="10" fontId="12" fillId="10" borderId="20" xfId="0" applyNumberFormat="1" applyFont="1" applyFill="1" applyBorder="1" applyAlignment="1">
      <alignment horizontal="center" vertical="center" wrapText="1" readingOrder="1"/>
    </xf>
    <xf numFmtId="0" fontId="23" fillId="0" borderId="0" xfId="5" applyFont="1"/>
    <xf numFmtId="0" fontId="23" fillId="0" borderId="0" xfId="0" applyFont="1"/>
    <xf numFmtId="0" fontId="11" fillId="0" borderId="0" xfId="5" applyFont="1"/>
    <xf numFmtId="10" fontId="12" fillId="10" borderId="20" xfId="1" applyNumberFormat="1" applyFont="1" applyFill="1" applyBorder="1" applyAlignment="1">
      <alignment horizontal="center" vertical="center" wrapText="1" readingOrder="1"/>
    </xf>
    <xf numFmtId="0" fontId="23" fillId="0" borderId="0" xfId="5" applyFont="1" applyAlignment="1">
      <alignment wrapText="1"/>
    </xf>
    <xf numFmtId="0" fontId="32" fillId="11" borderId="0" xfId="5" applyFont="1" applyFill="1"/>
    <xf numFmtId="0" fontId="23" fillId="11" borderId="0" xfId="5" applyFont="1" applyFill="1"/>
    <xf numFmtId="9" fontId="12" fillId="10" borderId="21" xfId="0" applyNumberFormat="1" applyFont="1" applyFill="1" applyBorder="1" applyAlignment="1">
      <alignment horizontal="center" vertical="center" wrapText="1" readingOrder="2"/>
    </xf>
    <xf numFmtId="9" fontId="27" fillId="12" borderId="20" xfId="0" applyNumberFormat="1" applyFont="1" applyFill="1" applyBorder="1" applyAlignment="1">
      <alignment horizontal="center" vertical="center" wrapText="1" readingOrder="1"/>
    </xf>
    <xf numFmtId="0" fontId="0" fillId="0" borderId="0" xfId="0" applyAlignment="1">
      <alignment vertical="center" wrapText="1" readingOrder="2"/>
    </xf>
    <xf numFmtId="0" fontId="13" fillId="0" borderId="25" xfId="0" applyFont="1" applyBorder="1" applyAlignment="1">
      <alignment horizontal="center" vertical="center" wrapText="1" readingOrder="2"/>
    </xf>
    <xf numFmtId="0" fontId="33" fillId="0" borderId="0" xfId="0" applyFont="1" applyAlignment="1">
      <alignment horizontal="center"/>
    </xf>
    <xf numFmtId="0" fontId="33" fillId="0" borderId="0" xfId="5" applyFont="1" applyAlignment="1">
      <alignment horizontal="center"/>
    </xf>
    <xf numFmtId="0" fontId="34" fillId="0" borderId="0" xfId="5" applyFont="1" applyAlignment="1">
      <alignment horizontal="center"/>
    </xf>
    <xf numFmtId="0" fontId="33" fillId="0" borderId="0" xfId="2" applyFont="1" applyAlignment="1">
      <alignment horizontal="center"/>
    </xf>
    <xf numFmtId="0" fontId="13" fillId="0" borderId="25" xfId="0" applyFont="1" applyBorder="1" applyAlignment="1">
      <alignment vertical="center" wrapText="1" readingOrder="2"/>
    </xf>
    <xf numFmtId="9" fontId="0" fillId="0" borderId="62" xfId="0" applyNumberFormat="1" applyBorder="1" applyAlignment="1">
      <alignment horizontal="center" vertical="center"/>
    </xf>
    <xf numFmtId="9" fontId="12" fillId="10" borderId="30" xfId="8" applyNumberFormat="1" applyFont="1" applyFill="1" applyBorder="1" applyAlignment="1">
      <alignment horizontal="center" vertical="center" wrapText="1" readingOrder="1"/>
    </xf>
    <xf numFmtId="0" fontId="20" fillId="7" borderId="64" xfId="5" applyFont="1" applyFill="1" applyBorder="1" applyAlignment="1">
      <alignment horizontal="center" vertical="center" wrapText="1" readingOrder="2"/>
    </xf>
    <xf numFmtId="0" fontId="20" fillId="7" borderId="65" xfId="8" applyFont="1" applyFill="1" applyBorder="1" applyAlignment="1">
      <alignment horizontal="center" vertical="center" readingOrder="2"/>
    </xf>
    <xf numFmtId="0" fontId="12" fillId="10" borderId="66" xfId="5" applyFont="1" applyFill="1" applyBorder="1" applyAlignment="1">
      <alignment horizontal="right" vertical="center" wrapText="1" readingOrder="2"/>
    </xf>
    <xf numFmtId="10" fontId="0" fillId="0" borderId="4" xfId="0" applyNumberFormat="1" applyBorder="1" applyAlignment="1">
      <alignment horizontal="center" vertical="center"/>
    </xf>
    <xf numFmtId="0" fontId="12" fillId="10" borderId="66" xfId="8" applyFont="1" applyFill="1" applyBorder="1" applyAlignment="1">
      <alignment horizontal="right" vertical="center" wrapText="1" readingOrder="2"/>
    </xf>
    <xf numFmtId="0" fontId="12" fillId="10" borderId="67" xfId="5" applyFont="1" applyFill="1" applyBorder="1" applyAlignment="1">
      <alignment horizontal="right" vertical="center" wrapText="1" readingOrder="2"/>
    </xf>
    <xf numFmtId="10" fontId="0" fillId="0" borderId="7" xfId="0" applyNumberFormat="1" applyBorder="1" applyAlignment="1">
      <alignment horizontal="center" vertical="center"/>
    </xf>
    <xf numFmtId="0" fontId="34" fillId="0" borderId="0" xfId="2" applyFont="1" applyAlignment="1">
      <alignment horizontal="center"/>
    </xf>
    <xf numFmtId="0" fontId="12" fillId="10" borderId="59" xfId="0" applyFont="1" applyFill="1" applyBorder="1" applyAlignment="1">
      <alignment horizontal="center" vertical="center" wrapText="1" readingOrder="2"/>
    </xf>
    <xf numFmtId="0" fontId="20" fillId="7" borderId="23" xfId="0" applyFont="1" applyFill="1" applyBorder="1" applyAlignment="1">
      <alignment horizontal="center" vertical="center" wrapText="1" readingOrder="2"/>
    </xf>
    <xf numFmtId="0" fontId="20" fillId="7" borderId="19" xfId="12" applyFont="1" applyFill="1" applyBorder="1" applyAlignment="1">
      <alignment horizontal="center" vertical="center" wrapText="1" readingOrder="2"/>
    </xf>
    <xf numFmtId="0" fontId="20" fillId="9" borderId="53" xfId="0" applyFont="1" applyFill="1" applyBorder="1" applyAlignment="1">
      <alignment horizontal="center" vertical="center" wrapText="1" readingOrder="2"/>
    </xf>
    <xf numFmtId="0" fontId="12" fillId="10" borderId="23" xfId="0" applyFont="1" applyFill="1" applyBorder="1" applyAlignment="1">
      <alignment horizontal="center" vertical="center" wrapText="1" readingOrder="2"/>
    </xf>
    <xf numFmtId="0" fontId="12" fillId="10" borderId="23" xfId="0" applyFont="1" applyFill="1" applyBorder="1" applyAlignment="1">
      <alignment vertical="center" wrapText="1" readingOrder="2"/>
    </xf>
    <xf numFmtId="164" fontId="0" fillId="0" borderId="1" xfId="0" applyNumberFormat="1" applyBorder="1" applyAlignment="1">
      <alignment horizontal="center" vertical="center"/>
    </xf>
    <xf numFmtId="164" fontId="0" fillId="0" borderId="8" xfId="0" applyNumberFormat="1" applyBorder="1" applyAlignment="1">
      <alignment horizontal="center" vertical="center"/>
    </xf>
    <xf numFmtId="164" fontId="27" fillId="12" borderId="20" xfId="0" applyNumberFormat="1" applyFont="1" applyFill="1" applyBorder="1" applyAlignment="1">
      <alignment horizontal="center" vertical="center" wrapText="1" readingOrder="1"/>
    </xf>
    <xf numFmtId="164" fontId="27" fillId="12" borderId="20" xfId="1" applyNumberFormat="1" applyFont="1" applyFill="1" applyBorder="1" applyAlignment="1">
      <alignment horizontal="center" vertical="center" wrapText="1" readingOrder="1"/>
    </xf>
    <xf numFmtId="164" fontId="12" fillId="10" borderId="30" xfId="2" applyNumberFormat="1" applyFont="1" applyFill="1" applyBorder="1" applyAlignment="1">
      <alignment horizontal="center" vertical="center" wrapText="1" readingOrder="1"/>
    </xf>
    <xf numFmtId="164" fontId="12" fillId="10" borderId="20" xfId="2" applyNumberFormat="1" applyFont="1" applyFill="1" applyBorder="1" applyAlignment="1">
      <alignment horizontal="center" vertical="center" wrapText="1" readingOrder="1"/>
    </xf>
    <xf numFmtId="164" fontId="12" fillId="10" borderId="29" xfId="2" applyNumberFormat="1" applyFont="1" applyFill="1" applyBorder="1" applyAlignment="1">
      <alignment horizontal="center" vertical="center" wrapText="1" readingOrder="1"/>
    </xf>
    <xf numFmtId="9" fontId="0" fillId="11" borderId="8" xfId="0" applyNumberFormat="1" applyFill="1" applyBorder="1" applyAlignment="1">
      <alignment horizontal="center" vertical="center"/>
    </xf>
    <xf numFmtId="9" fontId="0" fillId="11" borderId="1" xfId="0" applyNumberFormat="1" applyFill="1" applyBorder="1" applyAlignment="1">
      <alignment horizontal="center" vertical="center"/>
    </xf>
    <xf numFmtId="0" fontId="13" fillId="0" borderId="25" xfId="0" applyFont="1" applyBorder="1" applyAlignment="1">
      <alignment horizontal="center" vertical="center" wrapText="1" readingOrder="2"/>
    </xf>
    <xf numFmtId="0" fontId="20" fillId="13" borderId="0" xfId="0" applyFont="1" applyFill="1" applyAlignment="1">
      <alignment horizontal="center" vertical="center" wrapText="1" readingOrder="2"/>
    </xf>
    <xf numFmtId="10" fontId="12" fillId="10" borderId="24" xfId="0" applyNumberFormat="1" applyFont="1" applyFill="1" applyBorder="1" applyAlignment="1">
      <alignment horizontal="center" vertical="center" wrapText="1" readingOrder="1"/>
    </xf>
    <xf numFmtId="0" fontId="33" fillId="0" borderId="0" xfId="0" applyFont="1" applyAlignment="1">
      <alignment horizontal="center"/>
    </xf>
    <xf numFmtId="0" fontId="20" fillId="7" borderId="23" xfId="0" applyFont="1" applyFill="1" applyBorder="1" applyAlignment="1">
      <alignment horizontal="center" vertical="center" wrapText="1" readingOrder="2"/>
    </xf>
    <xf numFmtId="0" fontId="21" fillId="0" borderId="22" xfId="0" applyFont="1" applyBorder="1" applyAlignment="1">
      <alignment horizontal="center" vertical="center" wrapText="1" readingOrder="2"/>
    </xf>
    <xf numFmtId="0" fontId="17" fillId="7" borderId="23" xfId="0" applyFont="1" applyFill="1" applyBorder="1" applyAlignment="1">
      <alignment horizontal="center" vertical="center" readingOrder="2"/>
    </xf>
    <xf numFmtId="0" fontId="17" fillId="7" borderId="26" xfId="0" applyFont="1" applyFill="1" applyBorder="1" applyAlignment="1">
      <alignment horizontal="center" vertical="center" readingOrder="2"/>
    </xf>
    <xf numFmtId="0" fontId="17" fillId="0" borderId="26" xfId="0" applyFont="1" applyBorder="1" applyAlignment="1">
      <alignment horizontal="center" vertical="center" wrapText="1" readingOrder="2"/>
    </xf>
    <xf numFmtId="0" fontId="17" fillId="0" borderId="24" xfId="0" applyFont="1" applyBorder="1" applyAlignment="1">
      <alignment horizontal="center" vertical="center" readingOrder="2"/>
    </xf>
    <xf numFmtId="0" fontId="17" fillId="0" borderId="0" xfId="0" applyFont="1" applyAlignment="1">
      <alignment horizontal="center" vertical="center" readingOrder="2"/>
    </xf>
    <xf numFmtId="0" fontId="21" fillId="0" borderId="24" xfId="0" applyFont="1" applyBorder="1" applyAlignment="1">
      <alignment horizontal="center" vertical="center" readingOrder="2"/>
    </xf>
    <xf numFmtId="0" fontId="21" fillId="0" borderId="0" xfId="0" applyFont="1" applyAlignment="1">
      <alignment horizontal="center" vertical="center" readingOrder="2"/>
    </xf>
    <xf numFmtId="0" fontId="13" fillId="0" borderId="25" xfId="0" applyFont="1" applyBorder="1" applyAlignment="1">
      <alignment horizontal="center" vertical="center" readingOrder="2"/>
    </xf>
    <xf numFmtId="0" fontId="17" fillId="0" borderId="26" xfId="0" applyFont="1" applyBorder="1" applyAlignment="1">
      <alignment horizontal="center" vertical="center" readingOrder="2"/>
    </xf>
    <xf numFmtId="10" fontId="12" fillId="10" borderId="24" xfId="1" applyNumberFormat="1" applyFont="1" applyFill="1" applyBorder="1" applyAlignment="1">
      <alignment horizontal="center" vertical="center" wrapText="1" readingOrder="1"/>
    </xf>
    <xf numFmtId="0" fontId="34" fillId="0" borderId="0" xfId="0" applyFont="1" applyAlignment="1">
      <alignment horizontal="center"/>
    </xf>
    <xf numFmtId="0" fontId="17" fillId="7" borderId="55" xfId="0" applyFont="1" applyFill="1" applyBorder="1" applyAlignment="1">
      <alignment horizontal="center" vertical="center" wrapText="1" readingOrder="2"/>
    </xf>
    <xf numFmtId="0" fontId="17" fillId="7" borderId="0" xfId="0" applyFont="1" applyFill="1" applyAlignment="1">
      <alignment horizontal="center" vertical="center" wrapText="1" readingOrder="2"/>
    </xf>
    <xf numFmtId="10" fontId="12" fillId="10" borderId="0" xfId="0" applyNumberFormat="1" applyFont="1" applyFill="1" applyAlignment="1">
      <alignment horizontal="center" vertical="center" wrapText="1" readingOrder="1"/>
    </xf>
    <xf numFmtId="0" fontId="13" fillId="0" borderId="0" xfId="0" applyFont="1" applyAlignment="1">
      <alignment horizontal="center" vertical="center" readingOrder="2"/>
    </xf>
    <xf numFmtId="0" fontId="20" fillId="7" borderId="2" xfId="0" applyFont="1" applyFill="1" applyBorder="1" applyAlignment="1">
      <alignment horizontal="center" vertical="center" wrapText="1" readingOrder="2"/>
    </xf>
    <xf numFmtId="0" fontId="0" fillId="0" borderId="2" xfId="0" applyBorder="1" applyAlignment="1">
      <alignment horizontal="center" vertical="center" wrapText="1" readingOrder="2"/>
    </xf>
    <xf numFmtId="0" fontId="17" fillId="7" borderId="54" xfId="0" applyFont="1" applyFill="1" applyBorder="1" applyAlignment="1">
      <alignment horizontal="center" vertical="center" readingOrder="2"/>
    </xf>
    <xf numFmtId="0" fontId="17" fillId="7" borderId="25" xfId="0" applyFont="1" applyFill="1" applyBorder="1" applyAlignment="1">
      <alignment horizontal="center" vertical="center" readingOrder="2"/>
    </xf>
    <xf numFmtId="0" fontId="17" fillId="7" borderId="58" xfId="0" applyFont="1" applyFill="1" applyBorder="1" applyAlignment="1">
      <alignment horizontal="center" vertical="center" readingOrder="2"/>
    </xf>
    <xf numFmtId="0" fontId="17" fillId="7" borderId="24" xfId="0" applyFont="1" applyFill="1" applyBorder="1" applyAlignment="1">
      <alignment horizontal="center" vertical="center" readingOrder="2"/>
    </xf>
    <xf numFmtId="0" fontId="20" fillId="7" borderId="22" xfId="0" applyFont="1" applyFill="1" applyBorder="1" applyAlignment="1">
      <alignment horizontal="center" vertical="center" wrapText="1" readingOrder="2"/>
    </xf>
    <xf numFmtId="0" fontId="17" fillId="7" borderId="56" xfId="0" applyFont="1" applyFill="1" applyBorder="1" applyAlignment="1">
      <alignment horizontal="center" vertical="center" wrapText="1" readingOrder="2"/>
    </xf>
    <xf numFmtId="0" fontId="17" fillId="7" borderId="57" xfId="0" applyFont="1" applyFill="1" applyBorder="1" applyAlignment="1">
      <alignment horizontal="center" vertical="center" wrapText="1" readingOrder="2"/>
    </xf>
    <xf numFmtId="0" fontId="31" fillId="7" borderId="55" xfId="0" applyFont="1" applyFill="1" applyBorder="1" applyAlignment="1">
      <alignment horizontal="center" vertical="center" wrapText="1" readingOrder="2"/>
    </xf>
    <xf numFmtId="0" fontId="20" fillId="7" borderId="52" xfId="0" applyFont="1" applyFill="1" applyBorder="1" applyAlignment="1">
      <alignment horizontal="center" vertical="center" readingOrder="2"/>
    </xf>
    <xf numFmtId="0" fontId="20" fillId="7" borderId="53" xfId="0" applyFont="1" applyFill="1" applyBorder="1" applyAlignment="1">
      <alignment horizontal="center" vertical="center" readingOrder="2"/>
    </xf>
    <xf numFmtId="9" fontId="12" fillId="10" borderId="24" xfId="1" applyFont="1" applyFill="1" applyBorder="1" applyAlignment="1">
      <alignment horizontal="center" vertical="center" wrapText="1" readingOrder="1"/>
    </xf>
    <xf numFmtId="0" fontId="17" fillId="7" borderId="27" xfId="0" applyFont="1" applyFill="1" applyBorder="1" applyAlignment="1">
      <alignment horizontal="center" vertical="center" readingOrder="2"/>
    </xf>
    <xf numFmtId="0" fontId="17" fillId="7" borderId="0" xfId="0" applyFont="1" applyFill="1" applyAlignment="1">
      <alignment horizontal="center" vertical="center" readingOrder="2"/>
    </xf>
    <xf numFmtId="0" fontId="17" fillId="7" borderId="70" xfId="0" applyFont="1" applyFill="1" applyBorder="1" applyAlignment="1">
      <alignment horizontal="center" vertical="center" readingOrder="2"/>
    </xf>
    <xf numFmtId="0" fontId="17" fillId="7" borderId="57" xfId="0" applyFont="1" applyFill="1" applyBorder="1" applyAlignment="1">
      <alignment horizontal="center" vertical="center" readingOrder="2"/>
    </xf>
    <xf numFmtId="0" fontId="35" fillId="0" borderId="0" xfId="0" applyFont="1" applyAlignment="1">
      <alignment horizontal="center" readingOrder="2"/>
    </xf>
    <xf numFmtId="9" fontId="12" fillId="10" borderId="43" xfId="1" applyFont="1" applyFill="1" applyBorder="1" applyAlignment="1">
      <alignment horizontal="center" vertical="center" wrapText="1" readingOrder="1"/>
    </xf>
    <xf numFmtId="0" fontId="20" fillId="7" borderId="23" xfId="0" applyFont="1" applyFill="1" applyBorder="1" applyAlignment="1">
      <alignment horizontal="center" vertical="center" readingOrder="2"/>
    </xf>
    <xf numFmtId="0" fontId="20" fillId="7" borderId="22" xfId="0" applyFont="1" applyFill="1" applyBorder="1" applyAlignment="1">
      <alignment horizontal="center" vertical="center" readingOrder="2"/>
    </xf>
    <xf numFmtId="0" fontId="13" fillId="0" borderId="0" xfId="2" applyFont="1" applyAlignment="1">
      <alignment horizontal="center" vertical="center" readingOrder="2"/>
    </xf>
    <xf numFmtId="0" fontId="33" fillId="0" borderId="0" xfId="2" applyFont="1" applyAlignment="1">
      <alignment horizontal="center"/>
    </xf>
    <xf numFmtId="0" fontId="20" fillId="7" borderId="52" xfId="0" applyFont="1" applyFill="1" applyBorder="1" applyAlignment="1">
      <alignment horizontal="center" vertical="center" wrapText="1" readingOrder="2"/>
    </xf>
    <xf numFmtId="0" fontId="20" fillId="7" borderId="53" xfId="0" applyFont="1" applyFill="1" applyBorder="1" applyAlignment="1">
      <alignment horizontal="center" vertical="center" wrapText="1" readingOrder="2"/>
    </xf>
    <xf numFmtId="0" fontId="21" fillId="0" borderId="0" xfId="2" applyFont="1" applyAlignment="1">
      <alignment horizontal="center"/>
    </xf>
    <xf numFmtId="0" fontId="5" fillId="0" borderId="0" xfId="2" applyAlignment="1">
      <alignment horizontal="center"/>
    </xf>
    <xf numFmtId="0" fontId="17" fillId="7" borderId="50" xfId="0" applyFont="1" applyFill="1" applyBorder="1" applyAlignment="1">
      <alignment horizontal="center" vertical="center" readingOrder="2"/>
    </xf>
    <xf numFmtId="0" fontId="17" fillId="7" borderId="51" xfId="0" applyFont="1" applyFill="1" applyBorder="1" applyAlignment="1">
      <alignment horizontal="center" vertical="center" readingOrder="2"/>
    </xf>
    <xf numFmtId="0" fontId="17" fillId="7" borderId="68" xfId="0" applyFont="1" applyFill="1" applyBorder="1" applyAlignment="1">
      <alignment horizontal="center" vertical="center" readingOrder="2"/>
    </xf>
    <xf numFmtId="0" fontId="17" fillId="7" borderId="56" xfId="0" applyFont="1" applyFill="1" applyBorder="1" applyAlignment="1">
      <alignment horizontal="center" vertical="center" readingOrder="2"/>
    </xf>
    <xf numFmtId="0" fontId="17" fillId="7" borderId="69" xfId="0" applyFont="1" applyFill="1" applyBorder="1" applyAlignment="1">
      <alignment horizontal="center" vertical="center" readingOrder="2"/>
    </xf>
    <xf numFmtId="0" fontId="33" fillId="0" borderId="0" xfId="5" applyFont="1" applyAlignment="1">
      <alignment horizontal="center"/>
    </xf>
    <xf numFmtId="0" fontId="34" fillId="0" borderId="0" xfId="5" applyFont="1" applyAlignment="1">
      <alignment horizontal="center"/>
    </xf>
    <xf numFmtId="0" fontId="30" fillId="7" borderId="56" xfId="0" applyFont="1" applyFill="1" applyBorder="1" applyAlignment="1">
      <alignment horizontal="center" vertical="center" wrapText="1" readingOrder="2"/>
    </xf>
    <xf numFmtId="0" fontId="30" fillId="7" borderId="57" xfId="0" applyFont="1" applyFill="1" applyBorder="1" applyAlignment="1">
      <alignment horizontal="center" vertical="center" wrapText="1" readingOrder="2"/>
    </xf>
    <xf numFmtId="0" fontId="17" fillId="7" borderId="42" xfId="0" applyFont="1" applyFill="1" applyBorder="1" applyAlignment="1">
      <alignment horizontal="center" vertical="center" wrapText="1" readingOrder="2"/>
    </xf>
    <xf numFmtId="0" fontId="0" fillId="0" borderId="43" xfId="0" applyBorder="1" applyAlignment="1">
      <alignment horizontal="center" vertical="center" wrapText="1" readingOrder="2"/>
    </xf>
    <xf numFmtId="0" fontId="0" fillId="0" borderId="44" xfId="0" applyBorder="1" applyAlignment="1">
      <alignment horizontal="center" vertical="center" wrapText="1" readingOrder="2"/>
    </xf>
    <xf numFmtId="0" fontId="30" fillId="7" borderId="47" xfId="0" applyFont="1" applyFill="1" applyBorder="1" applyAlignment="1">
      <alignment horizontal="center" vertical="center" wrapText="1" readingOrder="2"/>
    </xf>
    <xf numFmtId="0" fontId="30" fillId="7" borderId="48" xfId="0" applyFont="1" applyFill="1" applyBorder="1" applyAlignment="1">
      <alignment horizontal="center" vertical="center" wrapText="1" readingOrder="2"/>
    </xf>
    <xf numFmtId="0" fontId="30" fillId="7" borderId="49" xfId="0" applyFont="1" applyFill="1" applyBorder="1" applyAlignment="1">
      <alignment horizontal="center" vertical="center" wrapText="1" readingOrder="2"/>
    </xf>
    <xf numFmtId="0" fontId="30" fillId="7" borderId="45" xfId="0" applyFont="1" applyFill="1" applyBorder="1" applyAlignment="1">
      <alignment horizontal="center" vertical="center" wrapText="1" readingOrder="2"/>
    </xf>
    <xf numFmtId="0" fontId="30" fillId="7" borderId="26" xfId="0" applyFont="1" applyFill="1" applyBorder="1" applyAlignment="1">
      <alignment horizontal="center" vertical="center" wrapText="1" readingOrder="2"/>
    </xf>
    <xf numFmtId="0" fontId="17" fillId="7" borderId="27" xfId="0" applyFont="1" applyFill="1" applyBorder="1" applyAlignment="1">
      <alignment horizontal="center" vertical="center" wrapText="1" readingOrder="2"/>
    </xf>
    <xf numFmtId="0" fontId="12" fillId="13" borderId="0" xfId="0" applyFont="1" applyFill="1" applyAlignment="1">
      <alignment horizontal="center" vertical="center" wrapText="1" readingOrder="2"/>
    </xf>
    <xf numFmtId="0" fontId="17" fillId="0" borderId="0" xfId="2" applyFont="1" applyAlignment="1">
      <alignment horizontal="center" vertical="center" readingOrder="2"/>
    </xf>
    <xf numFmtId="0" fontId="20" fillId="7" borderId="23" xfId="2" applyFont="1" applyFill="1" applyBorder="1" applyAlignment="1">
      <alignment horizontal="center" vertical="center" wrapText="1" readingOrder="2"/>
    </xf>
    <xf numFmtId="0" fontId="20" fillId="7" borderId="22" xfId="2" applyFont="1" applyFill="1" applyBorder="1" applyAlignment="1">
      <alignment horizontal="center" vertical="center" wrapText="1" readingOrder="2"/>
    </xf>
    <xf numFmtId="0" fontId="34" fillId="0" borderId="0" xfId="2" applyFont="1" applyAlignment="1">
      <alignment horizontal="center"/>
    </xf>
    <xf numFmtId="0" fontId="20" fillId="7" borderId="26" xfId="2" applyFont="1" applyFill="1" applyBorder="1" applyAlignment="1">
      <alignment horizontal="center" vertical="center" wrapText="1" readingOrder="2"/>
    </xf>
    <xf numFmtId="0" fontId="17" fillId="7" borderId="54" xfId="2" applyFont="1" applyFill="1" applyBorder="1" applyAlignment="1">
      <alignment horizontal="center" vertical="center" readingOrder="2"/>
    </xf>
    <xf numFmtId="0" fontId="17" fillId="7" borderId="25" xfId="2" applyFont="1" applyFill="1" applyBorder="1" applyAlignment="1">
      <alignment horizontal="center" vertical="center" readingOrder="2"/>
    </xf>
    <xf numFmtId="0" fontId="23" fillId="0" borderId="0" xfId="2" applyFont="1" applyAlignment="1">
      <alignment horizontal="center"/>
    </xf>
    <xf numFmtId="0" fontId="17" fillId="7" borderId="58" xfId="2" applyFont="1" applyFill="1" applyBorder="1" applyAlignment="1">
      <alignment horizontal="center" vertical="center" readingOrder="2"/>
    </xf>
    <xf numFmtId="0" fontId="17" fillId="7" borderId="24" xfId="2" applyFont="1" applyFill="1" applyBorder="1" applyAlignment="1">
      <alignment horizontal="center" vertical="center" readingOrder="2"/>
    </xf>
    <xf numFmtId="10" fontId="12" fillId="10" borderId="0" xfId="1" applyNumberFormat="1" applyFont="1" applyFill="1" applyBorder="1" applyAlignment="1">
      <alignment horizontal="center" vertical="center" wrapText="1" readingOrder="1"/>
    </xf>
    <xf numFmtId="0" fontId="12" fillId="10" borderId="59" xfId="0" applyFont="1" applyFill="1" applyBorder="1" applyAlignment="1">
      <alignment horizontal="center" vertical="center" wrapText="1" readingOrder="2"/>
    </xf>
    <xf numFmtId="0" fontId="12" fillId="10" borderId="60" xfId="0" applyFont="1" applyFill="1" applyBorder="1" applyAlignment="1">
      <alignment horizontal="center" vertical="center" wrapText="1" readingOrder="2"/>
    </xf>
    <xf numFmtId="10" fontId="12" fillId="10" borderId="27" xfId="1" applyNumberFormat="1" applyFont="1" applyFill="1" applyBorder="1" applyAlignment="1">
      <alignment horizontal="center" vertical="center" wrapText="1" readingOrder="1"/>
    </xf>
    <xf numFmtId="0" fontId="17" fillId="7" borderId="54" xfId="5" applyFont="1" applyFill="1" applyBorder="1" applyAlignment="1">
      <alignment horizontal="center" vertical="center" readingOrder="2"/>
    </xf>
    <xf numFmtId="0" fontId="17" fillId="7" borderId="25" xfId="5" applyFont="1" applyFill="1" applyBorder="1" applyAlignment="1">
      <alignment horizontal="center" vertical="center" readingOrder="2"/>
    </xf>
    <xf numFmtId="0" fontId="17" fillId="7" borderId="54" xfId="0" applyFont="1" applyFill="1" applyBorder="1" applyAlignment="1">
      <alignment horizontal="center" vertical="center" wrapText="1" readingOrder="2"/>
    </xf>
    <xf numFmtId="0" fontId="17" fillId="7" borderId="25" xfId="0" applyFont="1" applyFill="1" applyBorder="1" applyAlignment="1">
      <alignment horizontal="center" vertical="center" wrapText="1" readingOrder="2"/>
    </xf>
    <xf numFmtId="10" fontId="13" fillId="10" borderId="43" xfId="0" applyNumberFormat="1" applyFont="1" applyFill="1" applyBorder="1" applyAlignment="1">
      <alignment horizontal="center" vertical="center" wrapText="1" readingOrder="1"/>
    </xf>
    <xf numFmtId="0" fontId="13" fillId="0" borderId="0" xfId="0" applyFont="1" applyAlignment="1">
      <alignment horizontal="center" vertical="center" wrapText="1" readingOrder="2"/>
    </xf>
    <xf numFmtId="0" fontId="17" fillId="0" borderId="0" xfId="0" applyFont="1" applyAlignment="1">
      <alignment horizontal="center" vertical="center" wrapText="1" readingOrder="2"/>
    </xf>
    <xf numFmtId="0" fontId="33" fillId="0" borderId="0" xfId="5" applyFont="1" applyAlignment="1">
      <alignment horizontal="center" wrapText="1"/>
    </xf>
    <xf numFmtId="0" fontId="34" fillId="0" borderId="0" xfId="0" applyFont="1" applyAlignment="1">
      <alignment horizontal="center" vertical="center"/>
    </xf>
    <xf numFmtId="0" fontId="35" fillId="0" borderId="0" xfId="2" applyFont="1" applyAlignment="1">
      <alignment horizontal="center" vertical="top" wrapText="1" readingOrder="2"/>
    </xf>
    <xf numFmtId="9" fontId="33" fillId="0" borderId="0" xfId="0" applyNumberFormat="1" applyFont="1" applyAlignment="1">
      <alignment horizontal="center" vertical="center"/>
    </xf>
    <xf numFmtId="9" fontId="21" fillId="0" borderId="0" xfId="0" applyNumberFormat="1" applyFont="1" applyAlignment="1">
      <alignment horizontal="center" vertical="center"/>
    </xf>
    <xf numFmtId="9" fontId="0" fillId="0" borderId="0" xfId="0" applyNumberFormat="1" applyAlignment="1">
      <alignment horizontal="center" vertical="center"/>
    </xf>
    <xf numFmtId="0" fontId="20" fillId="7" borderId="23" xfId="5" applyFont="1" applyFill="1" applyBorder="1" applyAlignment="1">
      <alignment horizontal="center" vertical="center" wrapText="1" readingOrder="2"/>
    </xf>
    <xf numFmtId="0" fontId="20" fillId="7" borderId="22" xfId="5" applyFont="1" applyFill="1" applyBorder="1" applyAlignment="1">
      <alignment horizontal="center" vertical="center" wrapText="1" readingOrder="2"/>
    </xf>
    <xf numFmtId="0" fontId="17" fillId="7" borderId="42" xfId="5" applyFont="1" applyFill="1" applyBorder="1" applyAlignment="1">
      <alignment horizontal="center" vertical="center" wrapText="1" readingOrder="2"/>
    </xf>
    <xf numFmtId="0" fontId="17" fillId="7" borderId="43" xfId="5" applyFont="1" applyFill="1" applyBorder="1" applyAlignment="1">
      <alignment horizontal="center" vertical="center" wrapText="1" readingOrder="2"/>
    </xf>
    <xf numFmtId="0" fontId="17" fillId="7" borderId="44" xfId="5" applyFont="1" applyFill="1" applyBorder="1" applyAlignment="1">
      <alignment horizontal="center" vertical="center" wrapText="1" readingOrder="2"/>
    </xf>
    <xf numFmtId="0" fontId="17" fillId="7" borderId="0" xfId="5" applyFont="1" applyFill="1" applyAlignment="1">
      <alignment horizontal="center" vertical="center" wrapText="1" readingOrder="2"/>
    </xf>
    <xf numFmtId="0" fontId="17" fillId="7" borderId="55" xfId="5" applyFont="1" applyFill="1" applyBorder="1" applyAlignment="1">
      <alignment horizontal="center" vertical="center" wrapText="1" readingOrder="2"/>
    </xf>
    <xf numFmtId="0" fontId="17" fillId="7" borderId="63" xfId="5" applyFont="1" applyFill="1" applyBorder="1" applyAlignment="1">
      <alignment horizontal="center" vertical="center" wrapText="1" readingOrder="2"/>
    </xf>
    <xf numFmtId="10" fontId="12" fillId="10" borderId="43" xfId="0" applyNumberFormat="1" applyFont="1" applyFill="1" applyBorder="1" applyAlignment="1">
      <alignment horizontal="center" vertical="center" wrapText="1" readingOrder="1"/>
    </xf>
    <xf numFmtId="0" fontId="35" fillId="0" borderId="25" xfId="0" applyFont="1" applyBorder="1" applyAlignment="1">
      <alignment horizontal="center" readingOrder="2"/>
    </xf>
    <xf numFmtId="0" fontId="0" fillId="0" borderId="0" xfId="0" applyAlignment="1">
      <alignment horizontal="center" vertical="center" wrapText="1" readingOrder="2"/>
    </xf>
    <xf numFmtId="0" fontId="33" fillId="0" borderId="25" xfId="0" applyFont="1" applyBorder="1" applyAlignment="1">
      <alignment horizontal="center"/>
    </xf>
    <xf numFmtId="0" fontId="17" fillId="7" borderId="23" xfId="0" applyFont="1" applyFill="1" applyBorder="1" applyAlignment="1">
      <alignment horizontal="center" vertical="center" wrapText="1" readingOrder="2"/>
    </xf>
    <xf numFmtId="0" fontId="17" fillId="7" borderId="26" xfId="0" applyFont="1" applyFill="1" applyBorder="1" applyAlignment="1">
      <alignment horizontal="center" vertical="center" wrapText="1" readingOrder="2"/>
    </xf>
    <xf numFmtId="0" fontId="17" fillId="7" borderId="22" xfId="0" applyFont="1" applyFill="1" applyBorder="1" applyAlignment="1">
      <alignment horizontal="center" vertical="center" wrapText="1" readingOrder="2"/>
    </xf>
    <xf numFmtId="0" fontId="17" fillId="7" borderId="32" xfId="0" applyFont="1" applyFill="1" applyBorder="1" applyAlignment="1">
      <alignment horizontal="center" vertical="center" wrapText="1" readingOrder="2"/>
    </xf>
    <xf numFmtId="0" fontId="17" fillId="0" borderId="25" xfId="0" applyFont="1" applyBorder="1" applyAlignment="1">
      <alignment horizontal="center" vertical="center" wrapText="1" readingOrder="2"/>
    </xf>
    <xf numFmtId="0" fontId="17" fillId="7" borderId="50" xfId="0" applyFont="1" applyFill="1" applyBorder="1" applyAlignment="1">
      <alignment horizontal="center" vertical="center" wrapText="1" readingOrder="2"/>
    </xf>
    <xf numFmtId="0" fontId="17" fillId="7" borderId="51" xfId="0" applyFont="1" applyFill="1" applyBorder="1" applyAlignment="1">
      <alignment horizontal="center" vertical="center" wrapText="1" readingOrder="2"/>
    </xf>
    <xf numFmtId="0" fontId="17" fillId="7" borderId="58" xfId="0" applyFont="1" applyFill="1" applyBorder="1" applyAlignment="1">
      <alignment horizontal="center" vertical="center" wrapText="1" readingOrder="2"/>
    </xf>
    <xf numFmtId="0" fontId="17" fillId="7" borderId="24" xfId="0" applyFont="1" applyFill="1" applyBorder="1" applyAlignment="1">
      <alignment horizontal="center" vertical="center" wrapText="1" readingOrder="2"/>
    </xf>
    <xf numFmtId="0" fontId="17" fillId="7" borderId="31" xfId="0" applyFont="1" applyFill="1" applyBorder="1" applyAlignment="1">
      <alignment horizontal="center" vertical="center" wrapText="1" readingOrder="2"/>
    </xf>
    <xf numFmtId="0" fontId="20" fillId="13" borderId="25" xfId="0" applyFont="1" applyFill="1" applyBorder="1" applyAlignment="1">
      <alignment horizontal="center" vertical="center" wrapText="1" readingOrder="2"/>
    </xf>
    <xf numFmtId="0" fontId="26" fillId="0" borderId="25" xfId="0" applyFont="1" applyBorder="1" applyAlignment="1">
      <alignment horizontal="center" vertical="center" wrapText="1" readingOrder="2"/>
    </xf>
    <xf numFmtId="0" fontId="17" fillId="7" borderId="39" xfId="0" applyFont="1" applyFill="1" applyBorder="1" applyAlignment="1">
      <alignment horizontal="center" vertical="center" wrapText="1" readingOrder="2"/>
    </xf>
    <xf numFmtId="0" fontId="17" fillId="7" borderId="40" xfId="0" applyFont="1" applyFill="1" applyBorder="1" applyAlignment="1">
      <alignment horizontal="center" vertical="center" wrapText="1" readingOrder="2"/>
    </xf>
    <xf numFmtId="0" fontId="17" fillId="7" borderId="41" xfId="0" applyFont="1" applyFill="1" applyBorder="1" applyAlignment="1">
      <alignment horizontal="center" vertical="center" wrapText="1" readingOrder="2"/>
    </xf>
    <xf numFmtId="10" fontId="12" fillId="10" borderId="26" xfId="0" applyNumberFormat="1" applyFont="1" applyFill="1" applyBorder="1" applyAlignment="1">
      <alignment horizontal="center" vertical="center" wrapText="1" readingOrder="1"/>
    </xf>
    <xf numFmtId="0" fontId="21" fillId="0" borderId="24" xfId="0" applyFont="1" applyBorder="1" applyAlignment="1">
      <alignment horizontal="center" vertical="center" wrapText="1" readingOrder="2"/>
    </xf>
    <xf numFmtId="0" fontId="21" fillId="0" borderId="0" xfId="0" applyFont="1" applyAlignment="1">
      <alignment horizontal="center" vertical="center" wrapText="1" readingOrder="2"/>
    </xf>
    <xf numFmtId="9" fontId="12" fillId="10" borderId="23" xfId="1" applyFont="1" applyFill="1" applyBorder="1" applyAlignment="1">
      <alignment horizontal="center" vertical="center" wrapText="1" readingOrder="1"/>
    </xf>
    <xf numFmtId="9" fontId="12" fillId="10" borderId="26" xfId="1" applyFont="1" applyFill="1" applyBorder="1" applyAlignment="1">
      <alignment horizontal="center" vertical="center" wrapText="1" readingOrder="1"/>
    </xf>
    <xf numFmtId="9" fontId="12" fillId="10" borderId="22" xfId="1" applyFont="1" applyFill="1" applyBorder="1" applyAlignment="1">
      <alignment horizontal="center" vertical="center" wrapText="1" readingOrder="1"/>
    </xf>
    <xf numFmtId="0" fontId="33" fillId="0" borderId="57" xfId="0" applyFont="1" applyBorder="1" applyAlignment="1">
      <alignment horizontal="center"/>
    </xf>
    <xf numFmtId="0" fontId="0" fillId="0" borderId="51" xfId="0" applyBorder="1" applyAlignment="1">
      <alignment horizontal="center" vertical="center" wrapText="1" readingOrder="2"/>
    </xf>
    <xf numFmtId="0" fontId="29" fillId="0" borderId="0" xfId="5" applyFont="1" applyAlignment="1">
      <alignment horizontal="center" vertical="center" wrapText="1" readingOrder="2"/>
    </xf>
    <xf numFmtId="0" fontId="29" fillId="0" borderId="57" xfId="5" applyFont="1" applyBorder="1" applyAlignment="1">
      <alignment horizontal="center" vertical="center" wrapText="1" readingOrder="2"/>
    </xf>
    <xf numFmtId="0" fontId="17" fillId="0" borderId="61" xfId="5" applyFont="1" applyBorder="1" applyAlignment="1">
      <alignment horizontal="center" vertical="center" wrapText="1" readingOrder="2"/>
    </xf>
    <xf numFmtId="0" fontId="7" fillId="4" borderId="4" xfId="0" applyFont="1" applyFill="1" applyBorder="1" applyAlignment="1">
      <alignment horizontal="center" vertical="center" wrapText="1" readingOrder="2"/>
    </xf>
    <xf numFmtId="0" fontId="7" fillId="4" borderId="7" xfId="0" applyFont="1" applyFill="1" applyBorder="1" applyAlignment="1">
      <alignment horizontal="center" vertical="center" wrapText="1" readingOrder="2"/>
    </xf>
    <xf numFmtId="0" fontId="11" fillId="4" borderId="1" xfId="0" applyFont="1" applyFill="1" applyBorder="1" applyAlignment="1">
      <alignment horizontal="center" vertical="center" wrapText="1" readingOrder="1"/>
    </xf>
    <xf numFmtId="0" fontId="11" fillId="4" borderId="8" xfId="0" applyFont="1" applyFill="1" applyBorder="1" applyAlignment="1">
      <alignment horizontal="center" vertical="center" wrapText="1" readingOrder="1"/>
    </xf>
    <xf numFmtId="0" fontId="9" fillId="5" borderId="15" xfId="0" applyFont="1" applyFill="1" applyBorder="1" applyAlignment="1">
      <alignment horizontal="right" vertical="center" wrapText="1" readingOrder="2"/>
    </xf>
    <xf numFmtId="0" fontId="9" fillId="5" borderId="16" xfId="0" applyFont="1" applyFill="1" applyBorder="1" applyAlignment="1">
      <alignment horizontal="right" vertical="center" wrapText="1" readingOrder="2"/>
    </xf>
    <xf numFmtId="0" fontId="9" fillId="5" borderId="28" xfId="0" applyFont="1" applyFill="1" applyBorder="1" applyAlignment="1">
      <alignment horizontal="right" vertical="center" wrapText="1" readingOrder="2"/>
    </xf>
    <xf numFmtId="0" fontId="7" fillId="4" borderId="1" xfId="0" applyFont="1" applyFill="1" applyBorder="1" applyAlignment="1">
      <alignment horizontal="center" vertical="center" wrapText="1" readingOrder="1"/>
    </xf>
    <xf numFmtId="0" fontId="7" fillId="4" borderId="8" xfId="0" applyFont="1" applyFill="1" applyBorder="1" applyAlignment="1">
      <alignment horizontal="center" vertical="center" wrapText="1" readingOrder="1"/>
    </xf>
    <xf numFmtId="0" fontId="9" fillId="3" borderId="6" xfId="0" applyFont="1" applyFill="1" applyBorder="1" applyAlignment="1">
      <alignment horizontal="center" vertical="center" wrapText="1" readingOrder="2"/>
    </xf>
    <xf numFmtId="0" fontId="9" fillId="3" borderId="9" xfId="0" applyFont="1" applyFill="1" applyBorder="1" applyAlignment="1">
      <alignment horizontal="center" vertical="center" wrapText="1" readingOrder="2"/>
    </xf>
    <xf numFmtId="9" fontId="7" fillId="4" borderId="1" xfId="0" applyNumberFormat="1" applyFont="1" applyFill="1" applyBorder="1" applyAlignment="1">
      <alignment horizontal="center" vertical="center" wrapText="1" readingOrder="1"/>
    </xf>
    <xf numFmtId="9" fontId="7" fillId="4" borderId="8" xfId="0" applyNumberFormat="1" applyFont="1" applyFill="1" applyBorder="1" applyAlignment="1">
      <alignment horizontal="center" vertical="center" wrapText="1" readingOrder="1"/>
    </xf>
    <xf numFmtId="0" fontId="6" fillId="0" borderId="0" xfId="0" applyFont="1" applyAlignment="1">
      <alignment horizontal="right" wrapText="1" readingOrder="2"/>
    </xf>
    <xf numFmtId="9" fontId="11" fillId="4" borderId="1" xfId="0" applyNumberFormat="1" applyFont="1" applyFill="1" applyBorder="1" applyAlignment="1">
      <alignment horizontal="center" vertical="center" wrapText="1" readingOrder="1"/>
    </xf>
    <xf numFmtId="9" fontId="11" fillId="4" borderId="8" xfId="0" applyNumberFormat="1" applyFont="1" applyFill="1" applyBorder="1" applyAlignment="1">
      <alignment horizontal="center" vertical="center" wrapText="1" readingOrder="1"/>
    </xf>
    <xf numFmtId="0" fontId="19" fillId="0" borderId="0" xfId="0" applyFont="1" applyAlignment="1">
      <alignment horizontal="center" vertical="center" wrapText="1" readingOrder="2"/>
    </xf>
    <xf numFmtId="0" fontId="7" fillId="0" borderId="0" xfId="0" applyFont="1" applyAlignment="1">
      <alignment horizontal="center" vertical="center" wrapText="1" readingOrder="2"/>
    </xf>
    <xf numFmtId="0" fontId="7" fillId="4" borderId="12" xfId="0" applyFont="1" applyFill="1" applyBorder="1" applyAlignment="1">
      <alignment horizontal="center" vertical="center" wrapText="1" readingOrder="2"/>
    </xf>
    <xf numFmtId="0" fontId="7" fillId="4" borderId="13" xfId="0" applyFont="1" applyFill="1" applyBorder="1" applyAlignment="1">
      <alignment horizontal="center" vertical="center" wrapText="1" readingOrder="2"/>
    </xf>
    <xf numFmtId="0" fontId="14" fillId="7" borderId="27" xfId="0" applyFont="1" applyFill="1" applyBorder="1" applyAlignment="1">
      <alignment horizontal="center" vertical="center" wrapText="1" readingOrder="2"/>
    </xf>
    <xf numFmtId="0" fontId="18" fillId="0" borderId="0" xfId="0" applyFont="1"/>
  </cellXfs>
  <cellStyles count="13">
    <cellStyle name="Normal" xfId="0" builtinId="0"/>
    <cellStyle name="Normal 2" xfId="8" xr:uid="{00000000-0005-0000-0000-000001000000}"/>
    <cellStyle name="Normal 212" xfId="9" xr:uid="{00000000-0005-0000-0000-000002000000}"/>
    <cellStyle name="Normal 4" xfId="6" xr:uid="{00000000-0005-0000-0000-000003000000}"/>
    <cellStyle name="Normal 5 2 2 2" xfId="5" xr:uid="{00000000-0005-0000-0000-000004000000}"/>
    <cellStyle name="Normal 5 2 2 2 3 2" xfId="12" xr:uid="{191239EE-6274-4141-82D2-C2F4C8AD751E}"/>
    <cellStyle name="Normal 6 2" xfId="2" xr:uid="{00000000-0005-0000-0000-000005000000}"/>
    <cellStyle name="Normal 6 2 2" xfId="10" xr:uid="{00000000-0005-0000-0000-000006000000}"/>
    <cellStyle name="Percent" xfId="1" builtinId="5"/>
    <cellStyle name="Percent 2 2" xfId="11" xr:uid="{00000000-0005-0000-0000-000008000000}"/>
    <cellStyle name="Percent 2 3 2" xfId="4" xr:uid="{00000000-0005-0000-0000-000009000000}"/>
    <cellStyle name="Percent 3 2" xfId="3" xr:uid="{00000000-0005-0000-0000-00000A000000}"/>
    <cellStyle name="Percent 5" xfId="7" xr:uid="{00000000-0005-0000-0000-00000B000000}"/>
  </cellStyles>
  <dxfs count="0"/>
  <tableStyles count="0" defaultTableStyle="TableStyleMedium2" defaultPivotStyle="PivotStyleLight16"/>
  <colors>
    <mruColors>
      <color rgb="FFF4F7FA"/>
      <color rgb="FFECF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1813560</xdr:colOff>
      <xdr:row>0</xdr:row>
      <xdr:rowOff>0</xdr:rowOff>
    </xdr:from>
    <xdr:to>
      <xdr:col>7</xdr:col>
      <xdr:colOff>2278380</xdr:colOff>
      <xdr:row>1</xdr:row>
      <xdr:rowOff>114300</xdr:rowOff>
    </xdr:to>
    <xdr:pic>
      <xdr:nvPicPr>
        <xdr:cNvPr id="4" name="Picture 3" descr="קוֹבֶץ זֶה הוּנְגַּש עַל יְדֵי חברת אֵיְי טוּ זִי - סֶמֶל  הַנגישוּת">
          <a:extLst>
            <a:ext uri="{FF2B5EF4-FFF2-40B4-BE49-F238E27FC236}">
              <a16:creationId xmlns:a16="http://schemas.microsoft.com/office/drawing/2014/main" id="{F7A71F54-49B0-F331-2DBB-7672763672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83201300" y="0"/>
          <a:ext cx="464820" cy="4648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pageSetUpPr fitToPage="1"/>
  </sheetPr>
  <dimension ref="A1:J19"/>
  <sheetViews>
    <sheetView showGridLines="0" rightToLeft="1" zoomScaleNormal="100" zoomScaleSheetLayoutView="100" workbookViewId="0">
      <selection activeCell="I2" sqref="I2:I15"/>
    </sheetView>
  </sheetViews>
  <sheetFormatPr defaultRowHeight="14.25" x14ac:dyDescent="0.2"/>
  <cols>
    <col min="2" max="2" width="36" customWidth="1"/>
    <col min="3" max="4" width="14.75" customWidth="1"/>
    <col min="5" max="5" width="13.125" customWidth="1"/>
    <col min="6" max="6" width="13.875" customWidth="1"/>
    <col min="7" max="7" width="13.375" customWidth="1"/>
    <col min="8" max="8" width="32.625" bestFit="1" customWidth="1"/>
    <col min="9" max="9" width="9.25" customWidth="1"/>
    <col min="10" max="10" width="33.375" customWidth="1"/>
  </cols>
  <sheetData>
    <row r="1" spans="1:10" ht="27.6" customHeight="1" x14ac:dyDescent="0.2">
      <c r="B1" s="228" t="s">
        <v>269</v>
      </c>
      <c r="C1" s="228"/>
      <c r="D1" s="228"/>
      <c r="E1" s="228"/>
      <c r="F1" s="228"/>
      <c r="G1" s="228"/>
      <c r="H1" s="228"/>
      <c r="I1" s="202"/>
      <c r="J1" s="202"/>
    </row>
    <row r="2" spans="1:10" ht="27.6" customHeight="1" x14ac:dyDescent="0.2">
      <c r="A2" s="231" t="s">
        <v>226</v>
      </c>
      <c r="B2" s="236" t="s">
        <v>225</v>
      </c>
      <c r="C2" s="236"/>
      <c r="D2" s="236"/>
      <c r="E2" s="236"/>
      <c r="F2" s="236"/>
      <c r="G2" s="236"/>
      <c r="H2" s="236"/>
      <c r="I2" s="237" t="s">
        <v>228</v>
      </c>
      <c r="J2" s="197"/>
    </row>
    <row r="3" spans="1:10" ht="30" customHeight="1" x14ac:dyDescent="0.2">
      <c r="A3" s="231"/>
      <c r="B3" s="234" t="s">
        <v>156</v>
      </c>
      <c r="C3" s="235"/>
      <c r="D3" s="235"/>
      <c r="E3" s="235"/>
      <c r="F3" s="235"/>
      <c r="G3" s="235"/>
      <c r="H3" s="235"/>
      <c r="I3" s="238"/>
      <c r="J3" s="157"/>
    </row>
    <row r="4" spans="1:10" ht="36" customHeight="1" x14ac:dyDescent="0.2">
      <c r="A4" s="231"/>
      <c r="B4" s="35" t="s">
        <v>0</v>
      </c>
      <c r="C4" s="35" t="s">
        <v>279</v>
      </c>
      <c r="D4" s="36" t="s">
        <v>280</v>
      </c>
      <c r="E4" s="35" t="s">
        <v>72</v>
      </c>
      <c r="F4" s="232" t="s">
        <v>40</v>
      </c>
      <c r="G4" s="233"/>
      <c r="H4" s="35" t="s">
        <v>91</v>
      </c>
      <c r="I4" s="238"/>
    </row>
    <row r="5" spans="1:10" ht="30" x14ac:dyDescent="0.2">
      <c r="A5" s="231"/>
      <c r="B5" s="37" t="s">
        <v>6</v>
      </c>
      <c r="C5" s="39">
        <v>0.43</v>
      </c>
      <c r="D5" s="38">
        <v>0.47</v>
      </c>
      <c r="E5" s="40">
        <v>0.06</v>
      </c>
      <c r="F5" s="40">
        <f>IF(D5-E5&gt;0,D5-E5,0)</f>
        <v>0.41</v>
      </c>
      <c r="G5" s="40">
        <f>D5+E5</f>
        <v>0.53</v>
      </c>
      <c r="H5" s="41" t="s">
        <v>102</v>
      </c>
      <c r="I5" s="238"/>
    </row>
    <row r="6" spans="1:10" ht="30" x14ac:dyDescent="0.2">
      <c r="A6" s="231"/>
      <c r="B6" s="37" t="s">
        <v>73</v>
      </c>
      <c r="C6" s="39">
        <v>0.05</v>
      </c>
      <c r="D6" s="38">
        <v>0.05</v>
      </c>
      <c r="E6" s="40">
        <v>0.05</v>
      </c>
      <c r="F6" s="40">
        <f t="shared" ref="F6:F10" si="0">IF(D6-E6&gt;0,D6-E6,0)</f>
        <v>0</v>
      </c>
      <c r="G6" s="40">
        <f t="shared" ref="G6:G10" si="1">D6+E6</f>
        <v>0.1</v>
      </c>
      <c r="H6" s="41" t="s">
        <v>4</v>
      </c>
      <c r="I6" s="238"/>
    </row>
    <row r="7" spans="1:10" ht="63.75" customHeight="1" x14ac:dyDescent="0.2">
      <c r="A7" s="231"/>
      <c r="B7" s="37" t="s">
        <v>41</v>
      </c>
      <c r="C7" s="39">
        <v>0.25</v>
      </c>
      <c r="D7" s="38">
        <v>0.23</v>
      </c>
      <c r="E7" s="40">
        <v>0.06</v>
      </c>
      <c r="F7" s="40">
        <f t="shared" si="0"/>
        <v>0.17</v>
      </c>
      <c r="G7" s="40">
        <f t="shared" si="1"/>
        <v>0.29000000000000004</v>
      </c>
      <c r="H7" s="41" t="s">
        <v>90</v>
      </c>
      <c r="I7" s="238"/>
    </row>
    <row r="8" spans="1:10" ht="18.600000000000001" customHeight="1" x14ac:dyDescent="0.2">
      <c r="A8" s="231"/>
      <c r="B8" s="37" t="s">
        <v>7</v>
      </c>
      <c r="C8" s="39">
        <v>0.08</v>
      </c>
      <c r="D8" s="38">
        <v>0.08</v>
      </c>
      <c r="E8" s="40">
        <v>0.05</v>
      </c>
      <c r="F8" s="40">
        <f t="shared" si="0"/>
        <v>0.03</v>
      </c>
      <c r="G8" s="40">
        <f t="shared" si="1"/>
        <v>0.13</v>
      </c>
      <c r="H8" s="41"/>
      <c r="I8" s="238"/>
    </row>
    <row r="9" spans="1:10" ht="18.600000000000001" customHeight="1" x14ac:dyDescent="0.2">
      <c r="A9" s="231"/>
      <c r="B9" s="37" t="s">
        <v>74</v>
      </c>
      <c r="C9" s="39">
        <v>7.0000000000000007E-2</v>
      </c>
      <c r="D9" s="38">
        <v>7.0000000000000007E-2</v>
      </c>
      <c r="E9" s="40">
        <v>0.05</v>
      </c>
      <c r="F9" s="40">
        <f t="shared" si="0"/>
        <v>2.0000000000000004E-2</v>
      </c>
      <c r="G9" s="40">
        <f t="shared" si="1"/>
        <v>0.12000000000000001</v>
      </c>
      <c r="H9" s="41"/>
      <c r="I9" s="238"/>
    </row>
    <row r="10" spans="1:10" ht="33.75" customHeight="1" x14ac:dyDescent="0.2">
      <c r="A10" s="231"/>
      <c r="B10" s="37" t="s">
        <v>97</v>
      </c>
      <c r="C10" s="39">
        <v>0.1</v>
      </c>
      <c r="D10" s="38">
        <v>7.0000000000000007E-2</v>
      </c>
      <c r="E10" s="40">
        <v>0.05</v>
      </c>
      <c r="F10" s="40">
        <f t="shared" si="0"/>
        <v>2.0000000000000004E-2</v>
      </c>
      <c r="G10" s="40">
        <f t="shared" si="1"/>
        <v>0.12000000000000001</v>
      </c>
      <c r="H10" s="41"/>
      <c r="I10" s="238"/>
    </row>
    <row r="11" spans="1:10" ht="18.600000000000001" customHeight="1" x14ac:dyDescent="0.2">
      <c r="A11" s="231"/>
      <c r="B11" s="37" t="s">
        <v>47</v>
      </c>
      <c r="C11" s="39">
        <v>0.02</v>
      </c>
      <c r="D11" s="38">
        <v>0.03</v>
      </c>
      <c r="E11" s="40"/>
      <c r="F11" s="40"/>
      <c r="G11" s="40"/>
      <c r="H11" s="41"/>
      <c r="I11" s="238"/>
    </row>
    <row r="12" spans="1:10" ht="18.600000000000001" customHeight="1" x14ac:dyDescent="0.2">
      <c r="A12" s="231"/>
      <c r="B12" s="37" t="s">
        <v>8</v>
      </c>
      <c r="C12" s="39">
        <f t="shared" ref="C12:D12" si="2">SUM(C5:C11)</f>
        <v>0.99999999999999989</v>
      </c>
      <c r="D12" s="38">
        <f t="shared" si="2"/>
        <v>1</v>
      </c>
      <c r="E12" s="40"/>
      <c r="F12" s="40"/>
      <c r="G12" s="40"/>
      <c r="H12" s="41"/>
      <c r="I12" s="238"/>
    </row>
    <row r="13" spans="1:10" ht="18.600000000000001" customHeight="1" x14ac:dyDescent="0.2">
      <c r="A13" s="231"/>
      <c r="B13" s="37" t="s">
        <v>9</v>
      </c>
      <c r="C13" s="39">
        <v>0.26</v>
      </c>
      <c r="D13" s="38">
        <v>0.2</v>
      </c>
      <c r="E13" s="40">
        <v>0.06</v>
      </c>
      <c r="F13" s="40">
        <f t="shared" ref="F13" si="3">IF(D13-E13&gt;0,D13-E13,0)</f>
        <v>0.14000000000000001</v>
      </c>
      <c r="G13" s="40">
        <f t="shared" ref="G13" si="4">D13+E13</f>
        <v>0.26</v>
      </c>
      <c r="H13" s="41"/>
      <c r="I13" s="238"/>
    </row>
    <row r="14" spans="1:10" ht="18.600000000000001" customHeight="1" x14ac:dyDescent="0.2">
      <c r="A14" s="231"/>
      <c r="B14" s="158" t="s">
        <v>275</v>
      </c>
      <c r="C14" s="230">
        <v>2.5000000000000001E-3</v>
      </c>
      <c r="D14" s="230"/>
      <c r="E14" s="230"/>
      <c r="F14" s="230"/>
      <c r="G14" s="230"/>
      <c r="H14" s="230"/>
      <c r="I14" s="238"/>
    </row>
    <row r="15" spans="1:10" ht="18.600000000000001" customHeight="1" x14ac:dyDescent="0.2">
      <c r="A15" s="231"/>
      <c r="B15" s="229" t="s">
        <v>227</v>
      </c>
      <c r="C15" s="229"/>
      <c r="D15" s="229"/>
      <c r="E15" s="229"/>
      <c r="F15" s="229"/>
      <c r="G15" s="229"/>
      <c r="H15" s="229"/>
      <c r="I15" s="238"/>
    </row>
    <row r="16" spans="1:10" ht="18.600000000000001" customHeight="1" x14ac:dyDescent="0.2">
      <c r="B16" s="34" t="s">
        <v>120</v>
      </c>
      <c r="C16" s="43"/>
      <c r="D16" s="43"/>
      <c r="E16" s="44"/>
      <c r="F16" s="43"/>
      <c r="G16" s="45"/>
      <c r="H16" s="45"/>
      <c r="I16" s="45"/>
      <c r="J16" s="46"/>
    </row>
    <row r="17" spans="1:10" x14ac:dyDescent="0.2">
      <c r="B17" s="34" t="s">
        <v>46</v>
      </c>
      <c r="C17" s="34"/>
      <c r="D17" s="34"/>
      <c r="E17" s="34"/>
      <c r="F17" s="34"/>
      <c r="G17" s="34"/>
      <c r="H17" s="34"/>
      <c r="I17" s="34"/>
      <c r="J17" s="34"/>
    </row>
    <row r="18" spans="1:10" x14ac:dyDescent="0.2">
      <c r="B18" s="34" t="s">
        <v>89</v>
      </c>
    </row>
    <row r="19" spans="1:10" x14ac:dyDescent="0.2">
      <c r="A19" s="231" t="s">
        <v>229</v>
      </c>
      <c r="B19" s="231"/>
      <c r="C19" s="231"/>
      <c r="D19" s="231"/>
      <c r="E19" s="231"/>
      <c r="F19" s="231"/>
      <c r="G19" s="231"/>
      <c r="H19" s="231"/>
      <c r="I19" s="231"/>
    </row>
  </sheetData>
  <mergeCells count="9">
    <mergeCell ref="B1:H1"/>
    <mergeCell ref="B15:H15"/>
    <mergeCell ref="C14:H14"/>
    <mergeCell ref="A19:I19"/>
    <mergeCell ref="F4:G4"/>
    <mergeCell ref="B3:H3"/>
    <mergeCell ref="B2:H2"/>
    <mergeCell ref="A2:A15"/>
    <mergeCell ref="I2:I15"/>
  </mergeCells>
  <pageMargins left="0.70866141732283472" right="0.70866141732283472" top="0.74803149606299213" bottom="0.74803149606299213" header="0.31496062992125984" footer="0.31496062992125984"/>
  <pageSetup paperSize="9" scale="6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pageSetUpPr fitToPage="1"/>
  </sheetPr>
  <dimension ref="A1:J18"/>
  <sheetViews>
    <sheetView showGridLines="0" rightToLeft="1" zoomScaleNormal="100" zoomScaleSheetLayoutView="100" workbookViewId="0">
      <selection activeCell="J9" sqref="J9"/>
    </sheetView>
  </sheetViews>
  <sheetFormatPr defaultRowHeight="14.25" x14ac:dyDescent="0.2"/>
  <cols>
    <col min="2" max="2" width="38" customWidth="1"/>
    <col min="3" max="3" width="11.25" bestFit="1" customWidth="1"/>
    <col min="4" max="4" width="11.25" customWidth="1"/>
    <col min="5" max="5" width="14.375" customWidth="1"/>
    <col min="6" max="6" width="12.125" customWidth="1"/>
    <col min="7" max="7" width="9.25" customWidth="1"/>
    <col min="8" max="8" width="32.625" bestFit="1" customWidth="1"/>
    <col min="9" max="9" width="9.25" customWidth="1"/>
    <col min="10" max="10" width="32.375" customWidth="1"/>
  </cols>
  <sheetData>
    <row r="1" spans="1:10" ht="27.6" customHeight="1" x14ac:dyDescent="0.2">
      <c r="B1" s="241" t="str">
        <f>'קרן י'!B1:H1</f>
        <v>מדיניות השקעה לשנת 2026</v>
      </c>
      <c r="C1" s="241"/>
      <c r="D1" s="241"/>
      <c r="E1" s="241"/>
      <c r="F1" s="241"/>
      <c r="G1" s="241"/>
      <c r="H1" s="241"/>
      <c r="I1" s="164"/>
      <c r="J1" s="164"/>
    </row>
    <row r="2" spans="1:10" ht="27.6" customHeight="1" x14ac:dyDescent="0.2">
      <c r="B2" s="242" t="s">
        <v>225</v>
      </c>
      <c r="C2" s="242"/>
      <c r="D2" s="242"/>
      <c r="E2" s="242"/>
      <c r="F2" s="242"/>
      <c r="G2" s="242"/>
      <c r="H2" s="242"/>
      <c r="I2" s="164"/>
      <c r="J2" s="164"/>
    </row>
    <row r="3" spans="1:10" ht="30" customHeight="1" x14ac:dyDescent="0.2">
      <c r="A3" s="231" t="s">
        <v>226</v>
      </c>
      <c r="B3" s="234" t="s">
        <v>158</v>
      </c>
      <c r="C3" s="235"/>
      <c r="D3" s="235"/>
      <c r="E3" s="235"/>
      <c r="F3" s="235"/>
      <c r="G3" s="235"/>
      <c r="H3" s="235"/>
      <c r="I3" s="239" t="s">
        <v>228</v>
      </c>
      <c r="J3" s="162"/>
    </row>
    <row r="4" spans="1:10" ht="49.9" customHeight="1" x14ac:dyDescent="0.2">
      <c r="A4" s="231"/>
      <c r="B4" s="35" t="s">
        <v>0</v>
      </c>
      <c r="C4" s="35" t="s">
        <v>279</v>
      </c>
      <c r="D4" s="36" t="s">
        <v>280</v>
      </c>
      <c r="E4" s="35" t="s">
        <v>72</v>
      </c>
      <c r="F4" s="232" t="s">
        <v>40</v>
      </c>
      <c r="G4" s="233"/>
      <c r="H4" s="42" t="s">
        <v>91</v>
      </c>
      <c r="I4" s="240"/>
    </row>
    <row r="5" spans="1:10" ht="30" x14ac:dyDescent="0.2">
      <c r="A5" s="231"/>
      <c r="B5" s="37" t="s">
        <v>6</v>
      </c>
      <c r="C5" s="84">
        <v>0.37</v>
      </c>
      <c r="D5" s="40">
        <v>0.41</v>
      </c>
      <c r="E5" s="40">
        <v>0.06</v>
      </c>
      <c r="F5" s="40">
        <f>IF(D5-E5&gt;0,D5-E5,0)</f>
        <v>0.35</v>
      </c>
      <c r="G5" s="40">
        <f>D5+E5</f>
        <v>0.47</v>
      </c>
      <c r="H5" s="194" t="s">
        <v>102</v>
      </c>
      <c r="I5" s="240"/>
    </row>
    <row r="6" spans="1:10" ht="30" x14ac:dyDescent="0.2">
      <c r="A6" s="231"/>
      <c r="B6" s="37" t="s">
        <v>73</v>
      </c>
      <c r="C6" s="84">
        <v>0.04</v>
      </c>
      <c r="D6" s="40">
        <v>0.03</v>
      </c>
      <c r="E6" s="40">
        <v>0.05</v>
      </c>
      <c r="F6" s="40">
        <f>IF(D6-E6&gt;0,D6-E6,0)</f>
        <v>0</v>
      </c>
      <c r="G6" s="40">
        <f>D6+E6</f>
        <v>0.08</v>
      </c>
      <c r="H6" s="194" t="s">
        <v>4</v>
      </c>
      <c r="I6" s="240"/>
    </row>
    <row r="7" spans="1:10" ht="15" x14ac:dyDescent="0.2">
      <c r="A7" s="231"/>
      <c r="B7" s="37" t="s">
        <v>48</v>
      </c>
      <c r="C7" s="84">
        <v>0.35</v>
      </c>
      <c r="D7" s="40">
        <v>0.35</v>
      </c>
      <c r="E7" s="40">
        <v>0.05</v>
      </c>
      <c r="F7" s="40">
        <f>IF(D7-E7&gt;0,D7-E7,0)</f>
        <v>0.3</v>
      </c>
      <c r="G7" s="40">
        <f>D7+E7</f>
        <v>0.39999999999999997</v>
      </c>
      <c r="H7" s="194"/>
      <c r="I7" s="240"/>
    </row>
    <row r="8" spans="1:10" ht="60" x14ac:dyDescent="0.2">
      <c r="A8" s="231"/>
      <c r="B8" s="37" t="s">
        <v>41</v>
      </c>
      <c r="C8" s="84">
        <v>0.17</v>
      </c>
      <c r="D8" s="40">
        <v>0.15</v>
      </c>
      <c r="E8" s="40">
        <v>0.06</v>
      </c>
      <c r="F8" s="40">
        <f>IF(D8-E8&gt;0,D8-E8,0)</f>
        <v>0.09</v>
      </c>
      <c r="G8" s="40">
        <f>D8+E8</f>
        <v>0.21</v>
      </c>
      <c r="H8" s="194" t="s">
        <v>90</v>
      </c>
      <c r="I8" s="240"/>
    </row>
    <row r="9" spans="1:10" ht="30" x14ac:dyDescent="0.2">
      <c r="A9" s="231"/>
      <c r="B9" s="37" t="s">
        <v>96</v>
      </c>
      <c r="C9" s="84">
        <v>0.05</v>
      </c>
      <c r="D9" s="40">
        <v>0.04</v>
      </c>
      <c r="E9" s="40">
        <v>0.05</v>
      </c>
      <c r="F9" s="40">
        <f>IF(D9-E9&gt;0,D9-E9,0)</f>
        <v>0</v>
      </c>
      <c r="G9" s="40">
        <f>D9+E9</f>
        <v>0.09</v>
      </c>
      <c r="H9" s="194"/>
      <c r="I9" s="240"/>
    </row>
    <row r="10" spans="1:10" ht="15" x14ac:dyDescent="0.2">
      <c r="A10" s="231"/>
      <c r="B10" s="37" t="s">
        <v>47</v>
      </c>
      <c r="C10" s="39">
        <v>0.02</v>
      </c>
      <c r="D10" s="38">
        <v>0.02</v>
      </c>
      <c r="E10" s="40"/>
      <c r="F10" s="40"/>
      <c r="G10" s="40"/>
      <c r="H10" s="194"/>
      <c r="I10" s="240"/>
    </row>
    <row r="11" spans="1:10" ht="18.600000000000001" customHeight="1" x14ac:dyDescent="0.2">
      <c r="A11" s="231"/>
      <c r="B11" s="37" t="s">
        <v>8</v>
      </c>
      <c r="C11" s="39">
        <f t="shared" ref="C11:D11" si="0">SUM(C5:C10)</f>
        <v>1</v>
      </c>
      <c r="D11" s="38">
        <f t="shared" si="0"/>
        <v>1</v>
      </c>
      <c r="E11" s="40"/>
      <c r="F11" s="40"/>
      <c r="G11" s="40"/>
      <c r="H11" s="194"/>
      <c r="I11" s="240"/>
    </row>
    <row r="12" spans="1:10" ht="18.600000000000001" customHeight="1" x14ac:dyDescent="0.2">
      <c r="A12" s="231"/>
      <c r="B12" s="37" t="s">
        <v>9</v>
      </c>
      <c r="C12" s="39">
        <v>0.21</v>
      </c>
      <c r="D12" s="38">
        <v>0.2</v>
      </c>
      <c r="E12" s="40">
        <v>0.06</v>
      </c>
      <c r="F12" s="40">
        <f>IF(D12-E12&gt;0,D12-E12,0)</f>
        <v>0.14000000000000001</v>
      </c>
      <c r="G12" s="40">
        <f>D12+E12</f>
        <v>0.26</v>
      </c>
      <c r="H12" s="194"/>
      <c r="I12" s="240"/>
    </row>
    <row r="13" spans="1:10" ht="18.600000000000001" customHeight="1" x14ac:dyDescent="0.2">
      <c r="A13" s="231"/>
      <c r="B13" s="158" t="str">
        <f>'קרן י'!B14</f>
        <v>מגבלת עמלת ניהול חיצוני לשנת 2026</v>
      </c>
      <c r="C13" s="243">
        <v>1.5E-3</v>
      </c>
      <c r="D13" s="243"/>
      <c r="E13" s="243"/>
      <c r="F13" s="243"/>
      <c r="G13" s="243"/>
      <c r="H13" s="243"/>
      <c r="I13" s="240"/>
    </row>
    <row r="14" spans="1:10" ht="18.600000000000001" customHeight="1" x14ac:dyDescent="0.2">
      <c r="A14" s="198"/>
      <c r="B14" s="229" t="s">
        <v>230</v>
      </c>
      <c r="C14" s="229"/>
      <c r="D14" s="229"/>
      <c r="E14" s="229"/>
      <c r="F14" s="229"/>
      <c r="G14" s="229"/>
      <c r="H14" s="229"/>
    </row>
    <row r="15" spans="1:10" ht="18.600000000000001" customHeight="1" x14ac:dyDescent="0.2">
      <c r="B15" s="34" t="s">
        <v>121</v>
      </c>
      <c r="C15" s="43"/>
      <c r="D15" s="43"/>
      <c r="E15" s="44"/>
      <c r="F15" s="43"/>
      <c r="G15" s="45"/>
      <c r="H15" s="45"/>
      <c r="I15" s="45"/>
      <c r="J15" s="46"/>
    </row>
    <row r="16" spans="1:10" ht="18.600000000000001" customHeight="1" x14ac:dyDescent="0.2">
      <c r="B16" s="34" t="s">
        <v>46</v>
      </c>
      <c r="C16" s="34"/>
      <c r="D16" s="34"/>
      <c r="E16" s="34"/>
      <c r="F16" s="34"/>
      <c r="G16" s="34"/>
      <c r="H16" s="34"/>
      <c r="I16" s="34"/>
      <c r="J16" s="34"/>
    </row>
    <row r="17" spans="1:8" x14ac:dyDescent="0.2">
      <c r="B17" s="34" t="s">
        <v>89</v>
      </c>
    </row>
    <row r="18" spans="1:8" x14ac:dyDescent="0.2">
      <c r="A18" s="231" t="s">
        <v>229</v>
      </c>
      <c r="B18" s="231"/>
      <c r="C18" s="231"/>
      <c r="D18" s="231"/>
      <c r="E18" s="231"/>
      <c r="F18" s="231"/>
      <c r="G18" s="231"/>
      <c r="H18" s="231"/>
    </row>
  </sheetData>
  <mergeCells count="9">
    <mergeCell ref="I3:I13"/>
    <mergeCell ref="A18:H18"/>
    <mergeCell ref="F4:G4"/>
    <mergeCell ref="B3:H3"/>
    <mergeCell ref="B1:H1"/>
    <mergeCell ref="B2:H2"/>
    <mergeCell ref="A3:A13"/>
    <mergeCell ref="B14:H14"/>
    <mergeCell ref="C13:H13"/>
  </mergeCells>
  <pageMargins left="0.70866141732283472" right="0.70866141732283472"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2"/>
  <sheetViews>
    <sheetView showGridLines="0" rightToLeft="1" topLeftCell="A54" zoomScaleNormal="100" zoomScaleSheetLayoutView="100" workbookViewId="0">
      <selection activeCell="J62" sqref="J62"/>
    </sheetView>
  </sheetViews>
  <sheetFormatPr defaultRowHeight="14.25" x14ac:dyDescent="0.2"/>
  <cols>
    <col min="2" max="2" width="32.75" customWidth="1"/>
    <col min="3" max="3" width="11.25" bestFit="1" customWidth="1"/>
    <col min="4" max="4" width="11.25" customWidth="1"/>
    <col min="5" max="5" width="13.75" customWidth="1"/>
    <col min="6" max="6" width="12.75" customWidth="1"/>
    <col min="7" max="7" width="12.375" customWidth="1"/>
    <col min="8" max="8" width="32.125" customWidth="1"/>
  </cols>
  <sheetData>
    <row r="1" spans="1:9" ht="27.6" customHeight="1" x14ac:dyDescent="0.2">
      <c r="B1" s="248" t="str">
        <f>'קרן י'!B1</f>
        <v>מדיניות השקעה לשנת 2026</v>
      </c>
      <c r="C1" s="248"/>
      <c r="D1" s="248"/>
      <c r="E1" s="248"/>
      <c r="F1" s="248"/>
      <c r="G1" s="248"/>
      <c r="H1" s="248"/>
    </row>
    <row r="2" spans="1:9" ht="27.6" customHeight="1" x14ac:dyDescent="0.2">
      <c r="B2" s="238" t="s">
        <v>225</v>
      </c>
      <c r="C2" s="238"/>
      <c r="D2" s="238"/>
      <c r="E2" s="238"/>
      <c r="F2" s="238"/>
      <c r="G2" s="238"/>
      <c r="H2" s="238"/>
    </row>
    <row r="3" spans="1:9" ht="27.6" customHeight="1" x14ac:dyDescent="0.2">
      <c r="A3" s="231" t="s">
        <v>226</v>
      </c>
      <c r="B3" s="251" t="s">
        <v>238</v>
      </c>
      <c r="C3" s="252"/>
      <c r="D3" s="252"/>
      <c r="E3" s="252"/>
      <c r="F3" s="252"/>
      <c r="G3" s="252"/>
      <c r="H3" s="252"/>
      <c r="I3" s="231" t="s">
        <v>228</v>
      </c>
    </row>
    <row r="4" spans="1:9" ht="27.6" customHeight="1" x14ac:dyDescent="0.2">
      <c r="A4" s="231"/>
      <c r="B4" s="253" t="s">
        <v>191</v>
      </c>
      <c r="C4" s="254"/>
      <c r="D4" s="254"/>
      <c r="E4" s="254"/>
      <c r="F4" s="254"/>
      <c r="G4" s="254"/>
      <c r="H4" s="254"/>
      <c r="I4" s="231"/>
    </row>
    <row r="5" spans="1:9" ht="45" x14ac:dyDescent="0.2">
      <c r="A5" s="231"/>
      <c r="B5" s="35" t="s">
        <v>0</v>
      </c>
      <c r="C5" s="35" t="s">
        <v>279</v>
      </c>
      <c r="D5" s="36" t="s">
        <v>280</v>
      </c>
      <c r="E5" s="35" t="s">
        <v>72</v>
      </c>
      <c r="F5" s="232" t="s">
        <v>40</v>
      </c>
      <c r="G5" s="255"/>
      <c r="H5" s="35" t="s">
        <v>91</v>
      </c>
      <c r="I5" s="231"/>
    </row>
    <row r="6" spans="1:9" ht="27.6" customHeight="1" x14ac:dyDescent="0.2">
      <c r="A6" s="231"/>
      <c r="B6" s="37" t="s">
        <v>6</v>
      </c>
      <c r="C6" s="39">
        <v>0.43</v>
      </c>
      <c r="D6" s="38">
        <v>0.46</v>
      </c>
      <c r="E6" s="40">
        <v>0.06</v>
      </c>
      <c r="F6" s="40">
        <f t="shared" ref="F6:F12" si="0">IF(D6-E6&gt;0,D6-E6,0)</f>
        <v>0.4</v>
      </c>
      <c r="G6" s="40">
        <f t="shared" ref="G6:G12" si="1">D6+E6</f>
        <v>0.52</v>
      </c>
      <c r="H6" s="41" t="s">
        <v>102</v>
      </c>
      <c r="I6" s="231"/>
    </row>
    <row r="7" spans="1:9" ht="27.6" customHeight="1" x14ac:dyDescent="0.2">
      <c r="A7" s="231"/>
      <c r="B7" s="37" t="s">
        <v>73</v>
      </c>
      <c r="C7" s="39">
        <v>0.08</v>
      </c>
      <c r="D7" s="38">
        <v>0.11</v>
      </c>
      <c r="E7" s="40">
        <v>0.05</v>
      </c>
      <c r="F7" s="40">
        <f t="shared" si="0"/>
        <v>0.06</v>
      </c>
      <c r="G7" s="40">
        <f t="shared" si="1"/>
        <v>0.16</v>
      </c>
      <c r="H7" s="41" t="s">
        <v>4</v>
      </c>
      <c r="I7" s="231"/>
    </row>
    <row r="8" spans="1:9" ht="27.6" customHeight="1" x14ac:dyDescent="0.2">
      <c r="A8" s="231"/>
      <c r="B8" s="37" t="s">
        <v>41</v>
      </c>
      <c r="C8" s="39">
        <v>0.28999999999999998</v>
      </c>
      <c r="D8" s="38">
        <v>0.28000000000000003</v>
      </c>
      <c r="E8" s="40">
        <v>0.06</v>
      </c>
      <c r="F8" s="40">
        <f t="shared" si="0"/>
        <v>0.22000000000000003</v>
      </c>
      <c r="G8" s="40">
        <f t="shared" si="1"/>
        <v>0.34</v>
      </c>
      <c r="H8" s="41" t="s">
        <v>90</v>
      </c>
      <c r="I8" s="231"/>
    </row>
    <row r="9" spans="1:9" ht="27.6" customHeight="1" x14ac:dyDescent="0.2">
      <c r="A9" s="231"/>
      <c r="B9" s="37" t="s">
        <v>7</v>
      </c>
      <c r="C9" s="39">
        <v>0.04</v>
      </c>
      <c r="D9" s="38">
        <v>0.03</v>
      </c>
      <c r="E9" s="40">
        <v>0.05</v>
      </c>
      <c r="F9" s="40">
        <f t="shared" si="0"/>
        <v>0</v>
      </c>
      <c r="G9" s="40">
        <f t="shared" si="1"/>
        <v>0.08</v>
      </c>
      <c r="H9" s="41"/>
      <c r="I9" s="231"/>
    </row>
    <row r="10" spans="1:9" ht="27.6" customHeight="1" x14ac:dyDescent="0.2">
      <c r="A10" s="231"/>
      <c r="B10" s="37" t="s">
        <v>74</v>
      </c>
      <c r="C10" s="84">
        <v>0.05</v>
      </c>
      <c r="D10" s="40">
        <v>0.05</v>
      </c>
      <c r="E10" s="40">
        <v>0.05</v>
      </c>
      <c r="F10" s="40">
        <f t="shared" si="0"/>
        <v>0</v>
      </c>
      <c r="G10" s="40">
        <f t="shared" si="1"/>
        <v>0.1</v>
      </c>
      <c r="H10" s="41"/>
      <c r="I10" s="231"/>
    </row>
    <row r="11" spans="1:9" ht="27.6" customHeight="1" x14ac:dyDescent="0.2">
      <c r="A11" s="231"/>
      <c r="B11" s="37" t="s">
        <v>206</v>
      </c>
      <c r="C11" s="84">
        <v>0.04</v>
      </c>
      <c r="D11" s="40">
        <v>0.03</v>
      </c>
      <c r="E11" s="40">
        <v>0.05</v>
      </c>
      <c r="F11" s="40">
        <f t="shared" si="0"/>
        <v>0</v>
      </c>
      <c r="G11" s="40">
        <f t="shared" si="1"/>
        <v>0.08</v>
      </c>
      <c r="H11" s="41"/>
      <c r="I11" s="231"/>
    </row>
    <row r="12" spans="1:9" ht="27.6" customHeight="1" x14ac:dyDescent="0.2">
      <c r="A12" s="231"/>
      <c r="B12" s="37" t="s">
        <v>97</v>
      </c>
      <c r="C12" s="84">
        <v>0.05</v>
      </c>
      <c r="D12" s="40">
        <v>0.02</v>
      </c>
      <c r="E12" s="40">
        <v>0.05</v>
      </c>
      <c r="F12" s="40">
        <f t="shared" si="0"/>
        <v>0</v>
      </c>
      <c r="G12" s="40">
        <f t="shared" si="1"/>
        <v>7.0000000000000007E-2</v>
      </c>
      <c r="H12" s="41"/>
      <c r="I12" s="231"/>
    </row>
    <row r="13" spans="1:9" ht="27.6" customHeight="1" x14ac:dyDescent="0.2">
      <c r="A13" s="231"/>
      <c r="B13" s="37" t="s">
        <v>47</v>
      </c>
      <c r="C13" s="84">
        <v>0.02</v>
      </c>
      <c r="D13" s="40">
        <v>0.02</v>
      </c>
      <c r="E13" s="40"/>
      <c r="F13" s="40"/>
      <c r="G13" s="40"/>
      <c r="H13" s="41"/>
      <c r="I13" s="231"/>
    </row>
    <row r="14" spans="1:9" ht="27.6" customHeight="1" x14ac:dyDescent="0.2">
      <c r="A14" s="231"/>
      <c r="B14" s="37" t="s">
        <v>8</v>
      </c>
      <c r="C14" s="39">
        <f t="shared" ref="C14:D14" si="2">SUM(C6:C13)</f>
        <v>1.0000000000000002</v>
      </c>
      <c r="D14" s="38">
        <f t="shared" si="2"/>
        <v>1.0000000000000002</v>
      </c>
      <c r="E14" s="40"/>
      <c r="F14" s="40"/>
      <c r="G14" s="40"/>
      <c r="H14" s="41"/>
      <c r="I14" s="231"/>
    </row>
    <row r="15" spans="1:9" ht="27.6" customHeight="1" x14ac:dyDescent="0.2">
      <c r="A15" s="231"/>
      <c r="B15" s="37" t="s">
        <v>9</v>
      </c>
      <c r="C15" s="39">
        <v>0.24</v>
      </c>
      <c r="D15" s="39">
        <v>0.2</v>
      </c>
      <c r="E15" s="40">
        <v>0.06</v>
      </c>
      <c r="F15" s="40">
        <f>IF(D15-E15&gt;0,D15-E15,0)</f>
        <v>0.14000000000000001</v>
      </c>
      <c r="G15" s="40">
        <f>D15+E15</f>
        <v>0.26</v>
      </c>
      <c r="H15" s="41"/>
      <c r="I15" s="231"/>
    </row>
    <row r="16" spans="1:9" ht="15" x14ac:dyDescent="0.2">
      <c r="A16" s="231"/>
      <c r="B16" s="158" t="str">
        <f>'קרן ט'!B13</f>
        <v>מגבלת עמלת ניהול חיצוני לשנת 2026</v>
      </c>
      <c r="C16" s="243">
        <v>3.0000000000000001E-3</v>
      </c>
      <c r="D16" s="243"/>
      <c r="E16" s="243"/>
      <c r="F16" s="243"/>
      <c r="G16" s="243"/>
      <c r="H16" s="243"/>
      <c r="I16" s="231"/>
    </row>
    <row r="17" spans="1:9" ht="27.6" customHeight="1" x14ac:dyDescent="0.2">
      <c r="B17" s="238" t="s">
        <v>227</v>
      </c>
      <c r="C17" s="238"/>
      <c r="D17" s="238"/>
      <c r="E17" s="238"/>
      <c r="F17" s="238"/>
      <c r="G17" s="238"/>
      <c r="H17" s="238"/>
    </row>
    <row r="18" spans="1:9" ht="27.6" customHeight="1" x14ac:dyDescent="0.2">
      <c r="B18" s="238" t="s">
        <v>225</v>
      </c>
      <c r="C18" s="238"/>
      <c r="D18" s="238"/>
      <c r="E18" s="238"/>
      <c r="F18" s="238"/>
      <c r="G18" s="238"/>
      <c r="H18" s="238"/>
    </row>
    <row r="19" spans="1:9" x14ac:dyDescent="0.2">
      <c r="A19" s="231" t="s">
        <v>226</v>
      </c>
      <c r="B19" s="246" t="s">
        <v>239</v>
      </c>
      <c r="C19" s="246"/>
      <c r="D19" s="246"/>
      <c r="E19" s="246"/>
      <c r="F19" s="246"/>
      <c r="G19" s="246"/>
      <c r="H19" s="246"/>
      <c r="I19" s="231" t="s">
        <v>228</v>
      </c>
    </row>
    <row r="20" spans="1:9" x14ac:dyDescent="0.2">
      <c r="A20" s="231"/>
      <c r="B20" s="246"/>
      <c r="C20" s="246"/>
      <c r="D20" s="246"/>
      <c r="E20" s="246"/>
      <c r="F20" s="246"/>
      <c r="G20" s="246"/>
      <c r="H20" s="246"/>
      <c r="I20" s="231"/>
    </row>
    <row r="21" spans="1:9" ht="18" customHeight="1" thickBot="1" x14ac:dyDescent="0.25">
      <c r="A21" s="231"/>
      <c r="B21" s="256" t="s">
        <v>189</v>
      </c>
      <c r="C21" s="257"/>
      <c r="D21" s="257"/>
      <c r="E21" s="257"/>
      <c r="F21" s="257"/>
      <c r="G21" s="257"/>
      <c r="H21" s="257"/>
      <c r="I21" s="231"/>
    </row>
    <row r="22" spans="1:9" ht="45" x14ac:dyDescent="0.2">
      <c r="A22" s="231"/>
      <c r="B22" s="138" t="s">
        <v>0</v>
      </c>
      <c r="C22" s="138" t="s">
        <v>279</v>
      </c>
      <c r="D22" s="216" t="s">
        <v>280</v>
      </c>
      <c r="E22" s="139" t="s">
        <v>72</v>
      </c>
      <c r="F22" s="249" t="s">
        <v>40</v>
      </c>
      <c r="G22" s="250"/>
      <c r="H22" s="141" t="s">
        <v>137</v>
      </c>
      <c r="I22" s="231"/>
    </row>
    <row r="23" spans="1:9" ht="30" x14ac:dyDescent="0.2">
      <c r="A23" s="231"/>
      <c r="B23" s="142" t="s">
        <v>138</v>
      </c>
      <c r="C23" s="219">
        <v>0.77</v>
      </c>
      <c r="D23" s="143">
        <v>0.77</v>
      </c>
      <c r="E23" s="143">
        <v>0.05</v>
      </c>
      <c r="F23" s="143">
        <f>IF(D23-E23&gt;0,D23-E23,0)</f>
        <v>0.72</v>
      </c>
      <c r="G23" s="143">
        <f>D23+E23</f>
        <v>0.82000000000000006</v>
      </c>
      <c r="H23" s="144" t="s">
        <v>4</v>
      </c>
      <c r="I23" s="231"/>
    </row>
    <row r="24" spans="1:9" ht="60" x14ac:dyDescent="0.2">
      <c r="A24" s="231"/>
      <c r="B24" s="142" t="s">
        <v>116</v>
      </c>
      <c r="C24" s="219">
        <v>0.2</v>
      </c>
      <c r="D24" s="143">
        <v>0.22</v>
      </c>
      <c r="E24" s="143">
        <v>0.06</v>
      </c>
      <c r="F24" s="143">
        <f>IF(D24-E24&gt;0,D24-E24,0)</f>
        <v>0.16</v>
      </c>
      <c r="G24" s="143">
        <f>D24+E24</f>
        <v>0.28000000000000003</v>
      </c>
      <c r="H24" s="145" t="s">
        <v>92</v>
      </c>
      <c r="I24" s="231"/>
    </row>
    <row r="25" spans="1:9" ht="27.6" customHeight="1" x14ac:dyDescent="0.2">
      <c r="A25" s="231"/>
      <c r="B25" s="142" t="s">
        <v>47</v>
      </c>
      <c r="C25" s="219">
        <v>0.03</v>
      </c>
      <c r="D25" s="143">
        <v>0.01</v>
      </c>
      <c r="E25" s="143"/>
      <c r="F25" s="143"/>
      <c r="G25" s="143"/>
      <c r="H25" s="146"/>
      <c r="I25" s="231"/>
    </row>
    <row r="26" spans="1:9" ht="27.6" customHeight="1" x14ac:dyDescent="0.2">
      <c r="A26" s="231"/>
      <c r="B26" s="142" t="s">
        <v>8</v>
      </c>
      <c r="C26" s="219">
        <f t="shared" ref="C26:D26" si="3">SUM(C23:C25)</f>
        <v>1</v>
      </c>
      <c r="D26" s="143">
        <f t="shared" si="3"/>
        <v>1</v>
      </c>
      <c r="E26" s="143"/>
      <c r="F26" s="143">
        <f>IF(D26-E26&gt;0,D26-E26,0)</f>
        <v>1</v>
      </c>
      <c r="G26" s="143">
        <f>D26+E26</f>
        <v>1</v>
      </c>
      <c r="H26" s="146"/>
      <c r="I26" s="231"/>
    </row>
    <row r="27" spans="1:9" ht="27.6" customHeight="1" thickBot="1" x14ac:dyDescent="0.25">
      <c r="A27" s="231"/>
      <c r="B27" s="147" t="s">
        <v>9</v>
      </c>
      <c r="C27" s="220">
        <v>0</v>
      </c>
      <c r="D27" s="148">
        <v>0</v>
      </c>
      <c r="E27" s="148">
        <v>0.06</v>
      </c>
      <c r="F27" s="148">
        <f>IF(D27-E27&gt;0,D27-E27,0)</f>
        <v>0</v>
      </c>
      <c r="G27" s="148">
        <f>D27+E27</f>
        <v>0.06</v>
      </c>
      <c r="H27" s="149"/>
      <c r="I27" s="231"/>
    </row>
    <row r="28" spans="1:9" ht="15" x14ac:dyDescent="0.2">
      <c r="A28" s="231"/>
      <c r="B28" s="158" t="s">
        <v>275</v>
      </c>
      <c r="C28" s="247">
        <v>5.0000000000000001E-4</v>
      </c>
      <c r="D28" s="247"/>
      <c r="E28" s="247"/>
      <c r="F28" s="247"/>
      <c r="G28" s="247"/>
      <c r="H28" s="247"/>
      <c r="I28" s="231"/>
    </row>
    <row r="29" spans="1:9" ht="27.6" customHeight="1" x14ac:dyDescent="0.2">
      <c r="B29" s="238" t="s">
        <v>227</v>
      </c>
      <c r="C29" s="238"/>
      <c r="D29" s="238"/>
      <c r="E29" s="238"/>
      <c r="F29" s="238"/>
      <c r="G29" s="238"/>
      <c r="H29" s="238"/>
    </row>
    <row r="30" spans="1:9" x14ac:dyDescent="0.2">
      <c r="B30" s="231" t="s">
        <v>225</v>
      </c>
      <c r="C30" s="231"/>
      <c r="D30" s="231"/>
      <c r="E30" s="231"/>
      <c r="F30" s="231"/>
      <c r="G30" s="231"/>
      <c r="H30" s="231"/>
    </row>
    <row r="31" spans="1:9" ht="14.25" customHeight="1" x14ac:dyDescent="0.2">
      <c r="A31" s="231" t="s">
        <v>226</v>
      </c>
      <c r="B31" s="245" t="s">
        <v>142</v>
      </c>
      <c r="C31" s="246"/>
      <c r="D31" s="246"/>
      <c r="E31" s="246"/>
      <c r="F31" s="246"/>
      <c r="G31" s="246"/>
      <c r="H31" s="246"/>
      <c r="I31" s="244" t="s">
        <v>228</v>
      </c>
    </row>
    <row r="32" spans="1:9" ht="18.75" thickBot="1" x14ac:dyDescent="0.25">
      <c r="A32" s="231"/>
      <c r="B32" s="245" t="s">
        <v>204</v>
      </c>
      <c r="C32" s="246"/>
      <c r="D32" s="246"/>
      <c r="E32" s="246"/>
      <c r="F32" s="246"/>
      <c r="G32" s="246"/>
      <c r="H32" s="246"/>
      <c r="I32" s="244"/>
    </row>
    <row r="33" spans="1:9" ht="45" x14ac:dyDescent="0.2">
      <c r="A33" s="231"/>
      <c r="B33" s="138" t="s">
        <v>0</v>
      </c>
      <c r="C33" s="138" t="s">
        <v>279</v>
      </c>
      <c r="D33" s="216" t="s">
        <v>280</v>
      </c>
      <c r="E33" s="139" t="s">
        <v>72</v>
      </c>
      <c r="F33" s="249" t="s">
        <v>40</v>
      </c>
      <c r="G33" s="250"/>
      <c r="H33" s="141" t="s">
        <v>137</v>
      </c>
      <c r="I33" s="244"/>
    </row>
    <row r="34" spans="1:9" ht="30" x14ac:dyDescent="0.2">
      <c r="A34" s="231"/>
      <c r="B34" s="142" t="s">
        <v>114</v>
      </c>
      <c r="C34" s="219">
        <v>0.19</v>
      </c>
      <c r="D34" s="143">
        <v>0.19</v>
      </c>
      <c r="E34" s="143">
        <v>0.06</v>
      </c>
      <c r="F34" s="143">
        <f t="shared" ref="F34:F37" si="4">IF(D34-E34&gt;0,D34-E34,0)</f>
        <v>0.13</v>
      </c>
      <c r="G34" s="143">
        <f t="shared" ref="G34:G37" si="5">D34+E34</f>
        <v>0.25</v>
      </c>
      <c r="H34" s="144" t="s">
        <v>143</v>
      </c>
      <c r="I34" s="244"/>
    </row>
    <row r="35" spans="1:9" ht="30" x14ac:dyDescent="0.2">
      <c r="A35" s="231"/>
      <c r="B35" s="142" t="s">
        <v>138</v>
      </c>
      <c r="C35" s="219">
        <v>0.16</v>
      </c>
      <c r="D35" s="143">
        <v>0.16</v>
      </c>
      <c r="E35" s="143">
        <v>0.05</v>
      </c>
      <c r="F35" s="143">
        <f t="shared" si="4"/>
        <v>0.11</v>
      </c>
      <c r="G35" s="143">
        <f t="shared" si="5"/>
        <v>0.21000000000000002</v>
      </c>
      <c r="H35" s="144" t="s">
        <v>4</v>
      </c>
      <c r="I35" s="244"/>
    </row>
    <row r="36" spans="1:9" ht="60" x14ac:dyDescent="0.2">
      <c r="A36" s="231"/>
      <c r="B36" s="142" t="s">
        <v>116</v>
      </c>
      <c r="C36" s="219">
        <v>0.56000000000000005</v>
      </c>
      <c r="D36" s="143">
        <v>0.56000000000000005</v>
      </c>
      <c r="E36" s="143">
        <v>0.06</v>
      </c>
      <c r="F36" s="143">
        <f t="shared" si="4"/>
        <v>0.5</v>
      </c>
      <c r="G36" s="143">
        <f t="shared" si="5"/>
        <v>0.62000000000000011</v>
      </c>
      <c r="H36" s="145" t="s">
        <v>92</v>
      </c>
      <c r="I36" s="244"/>
    </row>
    <row r="37" spans="1:9" ht="30" x14ac:dyDescent="0.2">
      <c r="A37" s="231"/>
      <c r="B37" s="142" t="s">
        <v>140</v>
      </c>
      <c r="C37" s="219">
        <v>7.0000000000000007E-2</v>
      </c>
      <c r="D37" s="143">
        <v>7.0000000000000007E-2</v>
      </c>
      <c r="E37" s="143">
        <v>0.05</v>
      </c>
      <c r="F37" s="143">
        <f t="shared" si="4"/>
        <v>2.0000000000000004E-2</v>
      </c>
      <c r="G37" s="143">
        <f t="shared" si="5"/>
        <v>0.12000000000000001</v>
      </c>
      <c r="H37" s="146"/>
      <c r="I37" s="244"/>
    </row>
    <row r="38" spans="1:9" ht="15" x14ac:dyDescent="0.2">
      <c r="A38" s="231"/>
      <c r="B38" s="142" t="s">
        <v>47</v>
      </c>
      <c r="C38" s="219">
        <v>0.02</v>
      </c>
      <c r="D38" s="143">
        <v>0.02</v>
      </c>
      <c r="E38" s="143"/>
      <c r="F38" s="143"/>
      <c r="G38" s="143"/>
      <c r="H38" s="146"/>
      <c r="I38" s="244"/>
    </row>
    <row r="39" spans="1:9" ht="15" x14ac:dyDescent="0.2">
      <c r="A39" s="231"/>
      <c r="B39" s="142" t="s">
        <v>8</v>
      </c>
      <c r="C39" s="219">
        <f t="shared" ref="C39:D39" si="6">SUM(C34:C38)</f>
        <v>1</v>
      </c>
      <c r="D39" s="143">
        <f t="shared" si="6"/>
        <v>1</v>
      </c>
      <c r="E39" s="143"/>
      <c r="F39" s="143"/>
      <c r="G39" s="143"/>
      <c r="H39" s="146"/>
      <c r="I39" s="244"/>
    </row>
    <row r="40" spans="1:9" ht="15.75" thickBot="1" x14ac:dyDescent="0.25">
      <c r="A40" s="231"/>
      <c r="B40" s="147" t="s">
        <v>9</v>
      </c>
      <c r="C40" s="220">
        <v>0.17</v>
      </c>
      <c r="D40" s="148">
        <v>0.16</v>
      </c>
      <c r="E40" s="148">
        <v>0.06</v>
      </c>
      <c r="F40" s="148">
        <f>IF(D40-E40&gt;0,D40-E40,0)</f>
        <v>0.1</v>
      </c>
      <c r="G40" s="148">
        <f>D40+E40</f>
        <v>0.22</v>
      </c>
      <c r="H40" s="149"/>
      <c r="I40" s="244"/>
    </row>
    <row r="41" spans="1:9" ht="15" x14ac:dyDescent="0.2">
      <c r="A41" s="231"/>
      <c r="B41" s="158" t="s">
        <v>275</v>
      </c>
      <c r="C41" s="247">
        <v>2.8E-3</v>
      </c>
      <c r="D41" s="247"/>
      <c r="E41" s="247"/>
      <c r="F41" s="247"/>
      <c r="G41" s="247"/>
      <c r="H41" s="247"/>
      <c r="I41" s="244"/>
    </row>
    <row r="42" spans="1:9" x14ac:dyDescent="0.2">
      <c r="B42" s="231" t="s">
        <v>227</v>
      </c>
      <c r="C42" s="231"/>
      <c r="D42" s="231"/>
      <c r="E42" s="231"/>
      <c r="F42" s="231"/>
      <c r="G42" s="231"/>
      <c r="H42" s="231"/>
    </row>
    <row r="43" spans="1:9" x14ac:dyDescent="0.2">
      <c r="B43" s="231" t="s">
        <v>225</v>
      </c>
      <c r="C43" s="231"/>
      <c r="D43" s="231"/>
      <c r="E43" s="231"/>
      <c r="F43" s="231"/>
      <c r="G43" s="231"/>
      <c r="H43" s="231"/>
    </row>
    <row r="44" spans="1:9" ht="18" customHeight="1" x14ac:dyDescent="0.2">
      <c r="A44" s="231" t="s">
        <v>226</v>
      </c>
      <c r="B44" s="245" t="s">
        <v>240</v>
      </c>
      <c r="C44" s="246"/>
      <c r="D44" s="246"/>
      <c r="E44" s="246"/>
      <c r="F44" s="246"/>
      <c r="G44" s="246"/>
      <c r="H44" s="246"/>
      <c r="I44" s="231" t="s">
        <v>228</v>
      </c>
    </row>
    <row r="45" spans="1:9" ht="18.75" thickBot="1" x14ac:dyDescent="0.25">
      <c r="A45" s="231"/>
      <c r="B45" s="256" t="s">
        <v>201</v>
      </c>
      <c r="C45" s="257"/>
      <c r="D45" s="257"/>
      <c r="E45" s="257"/>
      <c r="F45" s="257"/>
      <c r="G45" s="257"/>
      <c r="H45" s="257"/>
      <c r="I45" s="231"/>
    </row>
    <row r="46" spans="1:9" ht="45" x14ac:dyDescent="0.2">
      <c r="A46" s="231"/>
      <c r="B46" s="138" t="s">
        <v>0</v>
      </c>
      <c r="C46" s="138" t="s">
        <v>279</v>
      </c>
      <c r="D46" s="216" t="s">
        <v>280</v>
      </c>
      <c r="E46" s="139" t="s">
        <v>72</v>
      </c>
      <c r="F46" s="249" t="s">
        <v>40</v>
      </c>
      <c r="G46" s="250"/>
      <c r="H46" s="141" t="s">
        <v>137</v>
      </c>
      <c r="I46" s="231"/>
    </row>
    <row r="47" spans="1:9" ht="30" x14ac:dyDescent="0.2">
      <c r="A47" s="231"/>
      <c r="B47" s="142" t="s">
        <v>114</v>
      </c>
      <c r="C47" s="219">
        <v>0.01</v>
      </c>
      <c r="D47" s="143">
        <v>0.01</v>
      </c>
      <c r="E47" s="143">
        <v>0.06</v>
      </c>
      <c r="F47" s="143">
        <f t="shared" ref="F47:F50" si="7">IF(D47-E47&gt;0,D47-E47,0)</f>
        <v>0</v>
      </c>
      <c r="G47" s="143">
        <f t="shared" ref="G47:G50" si="8">D47+E47</f>
        <v>6.9999999999999993E-2</v>
      </c>
      <c r="H47" s="144" t="s">
        <v>143</v>
      </c>
      <c r="I47" s="231"/>
    </row>
    <row r="48" spans="1:9" ht="30" x14ac:dyDescent="0.2">
      <c r="A48" s="231"/>
      <c r="B48" s="142" t="s">
        <v>138</v>
      </c>
      <c r="C48" s="219">
        <v>0.34</v>
      </c>
      <c r="D48" s="143">
        <v>0.34</v>
      </c>
      <c r="E48" s="143">
        <v>0.05</v>
      </c>
      <c r="F48" s="143">
        <f t="shared" si="7"/>
        <v>0.29000000000000004</v>
      </c>
      <c r="G48" s="143">
        <f t="shared" si="8"/>
        <v>0.39</v>
      </c>
      <c r="H48" s="144" t="s">
        <v>4</v>
      </c>
      <c r="I48" s="231"/>
    </row>
    <row r="49" spans="1:9" ht="60" x14ac:dyDescent="0.2">
      <c r="A49" s="231"/>
      <c r="B49" s="142" t="s">
        <v>116</v>
      </c>
      <c r="C49" s="219">
        <v>0.59</v>
      </c>
      <c r="D49" s="143">
        <v>0.57999999999999996</v>
      </c>
      <c r="E49" s="143">
        <v>0.06</v>
      </c>
      <c r="F49" s="143">
        <f t="shared" si="7"/>
        <v>0.52</v>
      </c>
      <c r="G49" s="143">
        <f t="shared" si="8"/>
        <v>0.6399999999999999</v>
      </c>
      <c r="H49" s="145" t="s">
        <v>92</v>
      </c>
      <c r="I49" s="231"/>
    </row>
    <row r="50" spans="1:9" ht="30" x14ac:dyDescent="0.2">
      <c r="A50" s="231"/>
      <c r="B50" s="142" t="s">
        <v>140</v>
      </c>
      <c r="C50" s="219">
        <v>0.04</v>
      </c>
      <c r="D50" s="143">
        <v>0.04</v>
      </c>
      <c r="E50" s="143">
        <v>0.05</v>
      </c>
      <c r="F50" s="143">
        <f t="shared" si="7"/>
        <v>0</v>
      </c>
      <c r="G50" s="143">
        <f t="shared" si="8"/>
        <v>0.09</v>
      </c>
      <c r="H50" s="146"/>
      <c r="I50" s="231"/>
    </row>
    <row r="51" spans="1:9" ht="15" x14ac:dyDescent="0.2">
      <c r="A51" s="231"/>
      <c r="B51" s="142" t="s">
        <v>47</v>
      </c>
      <c r="C51" s="219">
        <v>0.02</v>
      </c>
      <c r="D51" s="143">
        <v>0.03</v>
      </c>
      <c r="E51" s="143"/>
      <c r="F51" s="143"/>
      <c r="G51" s="143"/>
      <c r="H51" s="146"/>
      <c r="I51" s="231"/>
    </row>
    <row r="52" spans="1:9" ht="15" x14ac:dyDescent="0.2">
      <c r="A52" s="231"/>
      <c r="B52" s="142" t="s">
        <v>8</v>
      </c>
      <c r="C52" s="219">
        <f>SUM(C47:C51)</f>
        <v>1</v>
      </c>
      <c r="D52" s="143">
        <f t="shared" ref="D52" si="9">SUM(D47:D51)</f>
        <v>1</v>
      </c>
      <c r="E52" s="143"/>
      <c r="F52" s="143"/>
      <c r="G52" s="143"/>
      <c r="H52" s="146"/>
      <c r="I52" s="231"/>
    </row>
    <row r="53" spans="1:9" ht="15.75" thickBot="1" x14ac:dyDescent="0.25">
      <c r="A53" s="231"/>
      <c r="B53" s="147" t="s">
        <v>9</v>
      </c>
      <c r="C53" s="220">
        <v>0.13</v>
      </c>
      <c r="D53" s="148">
        <v>0.1</v>
      </c>
      <c r="E53" s="148">
        <v>0.06</v>
      </c>
      <c r="F53" s="148">
        <f>IF(D53-E53&gt;0,D53-E53,0)</f>
        <v>4.0000000000000008E-2</v>
      </c>
      <c r="G53" s="148">
        <f>D53+E53</f>
        <v>0.16</v>
      </c>
      <c r="H53" s="149"/>
      <c r="I53" s="231"/>
    </row>
    <row r="54" spans="1:9" ht="15" x14ac:dyDescent="0.2">
      <c r="A54" s="231"/>
      <c r="B54" s="158" t="s">
        <v>275</v>
      </c>
      <c r="C54" s="247">
        <v>8.0000000000000004E-4</v>
      </c>
      <c r="D54" s="247"/>
      <c r="E54" s="247"/>
      <c r="F54" s="247"/>
      <c r="G54" s="247"/>
      <c r="H54" s="247"/>
      <c r="I54" s="231"/>
    </row>
    <row r="55" spans="1:9" x14ac:dyDescent="0.2">
      <c r="B55" s="231" t="s">
        <v>227</v>
      </c>
      <c r="C55" s="231"/>
      <c r="D55" s="231"/>
      <c r="E55" s="231"/>
      <c r="F55" s="231"/>
      <c r="G55" s="231"/>
      <c r="H55" s="231"/>
    </row>
    <row r="56" spans="1:9" x14ac:dyDescent="0.2">
      <c r="B56" s="231" t="s">
        <v>225</v>
      </c>
      <c r="C56" s="231"/>
      <c r="D56" s="231"/>
      <c r="E56" s="231"/>
      <c r="F56" s="231"/>
      <c r="G56" s="231"/>
      <c r="H56" s="231"/>
    </row>
    <row r="57" spans="1:9" ht="18" x14ac:dyDescent="0.2">
      <c r="A57" s="231" t="s">
        <v>226</v>
      </c>
      <c r="B57" s="258" t="s">
        <v>241</v>
      </c>
      <c r="C57" s="246"/>
      <c r="D57" s="246"/>
      <c r="E57" s="246"/>
      <c r="F57" s="246"/>
      <c r="G57" s="246"/>
      <c r="H57" s="246"/>
      <c r="I57" s="231" t="s">
        <v>228</v>
      </c>
    </row>
    <row r="58" spans="1:9" ht="18.75" thickBot="1" x14ac:dyDescent="0.25">
      <c r="A58" s="231"/>
      <c r="B58" s="256" t="s">
        <v>192</v>
      </c>
      <c r="C58" s="257"/>
      <c r="D58" s="257"/>
      <c r="E58" s="257"/>
      <c r="F58" s="257"/>
      <c r="G58" s="257"/>
      <c r="H58" s="257"/>
      <c r="I58" s="231"/>
    </row>
    <row r="59" spans="1:9" ht="45" x14ac:dyDescent="0.2">
      <c r="A59" s="231"/>
      <c r="B59" s="138" t="s">
        <v>0</v>
      </c>
      <c r="C59" s="138" t="s">
        <v>279</v>
      </c>
      <c r="D59" s="216" t="s">
        <v>280</v>
      </c>
      <c r="E59" s="139" t="s">
        <v>72</v>
      </c>
      <c r="F59" s="249" t="s">
        <v>40</v>
      </c>
      <c r="G59" s="250"/>
      <c r="H59" s="141" t="s">
        <v>137</v>
      </c>
      <c r="I59" s="231"/>
    </row>
    <row r="60" spans="1:9" ht="30" x14ac:dyDescent="0.2">
      <c r="A60" s="231"/>
      <c r="B60" s="142" t="s">
        <v>114</v>
      </c>
      <c r="C60" s="219">
        <v>0.94</v>
      </c>
      <c r="D60" s="143">
        <v>0.94</v>
      </c>
      <c r="E60" s="143">
        <v>0.06</v>
      </c>
      <c r="F60" s="143">
        <f t="shared" ref="F60" si="10">IF(D60-E60&gt;0,D60-E60,0)</f>
        <v>0.87999999999999989</v>
      </c>
      <c r="G60" s="143">
        <f t="shared" ref="G60" si="11">D60+E60</f>
        <v>1</v>
      </c>
      <c r="H60" s="144" t="s">
        <v>143</v>
      </c>
      <c r="I60" s="231"/>
    </row>
    <row r="61" spans="1:9" ht="30" x14ac:dyDescent="0.2">
      <c r="A61" s="231"/>
      <c r="B61" s="142" t="s">
        <v>138</v>
      </c>
      <c r="C61" s="219">
        <v>0.02</v>
      </c>
      <c r="D61" s="143">
        <v>0.02</v>
      </c>
      <c r="E61" s="143">
        <v>0.05</v>
      </c>
      <c r="F61" s="143">
        <f t="shared" ref="F61:F63" si="12">IF(D61-E61&gt;0,D61-E61,0)</f>
        <v>0</v>
      </c>
      <c r="G61" s="143">
        <f t="shared" ref="G61:G63" si="13">D61+E61</f>
        <v>7.0000000000000007E-2</v>
      </c>
      <c r="H61" s="144" t="s">
        <v>4</v>
      </c>
      <c r="I61" s="231"/>
    </row>
    <row r="62" spans="1:9" ht="60" x14ac:dyDescent="0.2">
      <c r="A62" s="231"/>
      <c r="B62" s="142" t="s">
        <v>116</v>
      </c>
      <c r="C62" s="219">
        <v>0.01</v>
      </c>
      <c r="D62" s="143">
        <v>0.01</v>
      </c>
      <c r="E62" s="143">
        <v>0.06</v>
      </c>
      <c r="F62" s="143">
        <f t="shared" si="12"/>
        <v>0</v>
      </c>
      <c r="G62" s="143">
        <f t="shared" si="13"/>
        <v>6.9999999999999993E-2</v>
      </c>
      <c r="H62" s="145" t="s">
        <v>92</v>
      </c>
      <c r="I62" s="231"/>
    </row>
    <row r="63" spans="1:9" ht="30" x14ac:dyDescent="0.2">
      <c r="A63" s="231"/>
      <c r="B63" s="142" t="s">
        <v>140</v>
      </c>
      <c r="C63" s="219">
        <v>0.02</v>
      </c>
      <c r="D63" s="143">
        <v>0.02</v>
      </c>
      <c r="E63" s="143">
        <v>0.05</v>
      </c>
      <c r="F63" s="143">
        <f t="shared" si="12"/>
        <v>0</v>
      </c>
      <c r="G63" s="143">
        <f t="shared" si="13"/>
        <v>7.0000000000000007E-2</v>
      </c>
      <c r="H63" s="146"/>
      <c r="I63" s="231"/>
    </row>
    <row r="64" spans="1:9" ht="15" x14ac:dyDescent="0.2">
      <c r="A64" s="231"/>
      <c r="B64" s="142" t="s">
        <v>47</v>
      </c>
      <c r="C64" s="219">
        <v>0.01</v>
      </c>
      <c r="D64" s="143">
        <v>0.01</v>
      </c>
      <c r="E64" s="143"/>
      <c r="F64" s="143"/>
      <c r="G64" s="143"/>
      <c r="H64" s="146"/>
      <c r="I64" s="231"/>
    </row>
    <row r="65" spans="1:9" ht="15" x14ac:dyDescent="0.2">
      <c r="A65" s="231"/>
      <c r="B65" s="142" t="s">
        <v>8</v>
      </c>
      <c r="C65" s="219">
        <f>SUM(C60:C64)</f>
        <v>1</v>
      </c>
      <c r="D65" s="143">
        <f t="shared" ref="D65" si="14">SUM(D60:D64)</f>
        <v>1</v>
      </c>
      <c r="E65" s="143"/>
      <c r="F65" s="143"/>
      <c r="G65" s="143"/>
      <c r="H65" s="146"/>
      <c r="I65" s="231"/>
    </row>
    <row r="66" spans="1:9" ht="15.75" thickBot="1" x14ac:dyDescent="0.25">
      <c r="A66" s="231"/>
      <c r="B66" s="147" t="s">
        <v>9</v>
      </c>
      <c r="C66" s="220">
        <v>0.28999999999999998</v>
      </c>
      <c r="D66" s="226">
        <v>0.25</v>
      </c>
      <c r="E66" s="148">
        <v>0.06</v>
      </c>
      <c r="F66" s="148">
        <f>IF(D66-E66&gt;0,D66-E66,0)</f>
        <v>0.19</v>
      </c>
      <c r="G66" s="148">
        <f>D66+E66</f>
        <v>0.31</v>
      </c>
      <c r="H66" s="149"/>
      <c r="I66" s="231"/>
    </row>
    <row r="67" spans="1:9" ht="15" x14ac:dyDescent="0.2">
      <c r="A67" s="231"/>
      <c r="B67" s="158" t="s">
        <v>275</v>
      </c>
      <c r="C67" s="247">
        <v>1.8E-3</v>
      </c>
      <c r="D67" s="247"/>
      <c r="E67" s="247"/>
      <c r="F67" s="247"/>
      <c r="G67" s="247"/>
      <c r="H67" s="247"/>
      <c r="I67" s="231"/>
    </row>
    <row r="68" spans="1:9" x14ac:dyDescent="0.2">
      <c r="B68" s="231" t="s">
        <v>227</v>
      </c>
      <c r="C68" s="231"/>
      <c r="D68" s="231"/>
      <c r="E68" s="231"/>
      <c r="F68" s="231"/>
      <c r="G68" s="231"/>
      <c r="H68" s="231"/>
    </row>
    <row r="70" spans="1:9" x14ac:dyDescent="0.2">
      <c r="B70" s="34" t="s">
        <v>46</v>
      </c>
    </row>
    <row r="71" spans="1:9" x14ac:dyDescent="0.2">
      <c r="B71" s="34" t="s">
        <v>89</v>
      </c>
    </row>
    <row r="72" spans="1:9" s="231" customFormat="1" x14ac:dyDescent="0.2">
      <c r="A72" s="231" t="s">
        <v>229</v>
      </c>
    </row>
  </sheetData>
  <mergeCells count="42">
    <mergeCell ref="A72:XFD72"/>
    <mergeCell ref="B45:H45"/>
    <mergeCell ref="F46:G46"/>
    <mergeCell ref="C54:H54"/>
    <mergeCell ref="B57:H57"/>
    <mergeCell ref="B55:H55"/>
    <mergeCell ref="B56:H56"/>
    <mergeCell ref="A57:A67"/>
    <mergeCell ref="B68:H68"/>
    <mergeCell ref="I57:I67"/>
    <mergeCell ref="B58:H58"/>
    <mergeCell ref="F59:G59"/>
    <mergeCell ref="C67:H67"/>
    <mergeCell ref="B1:H1"/>
    <mergeCell ref="B31:H31"/>
    <mergeCell ref="F33:G33"/>
    <mergeCell ref="B3:H3"/>
    <mergeCell ref="B4:H4"/>
    <mergeCell ref="F5:G5"/>
    <mergeCell ref="C16:H16"/>
    <mergeCell ref="B19:H20"/>
    <mergeCell ref="B21:H21"/>
    <mergeCell ref="F22:G22"/>
    <mergeCell ref="C28:H28"/>
    <mergeCell ref="B2:H2"/>
    <mergeCell ref="B29:H29"/>
    <mergeCell ref="B30:H30"/>
    <mergeCell ref="A3:A16"/>
    <mergeCell ref="B17:H17"/>
    <mergeCell ref="I3:I16"/>
    <mergeCell ref="B18:H18"/>
    <mergeCell ref="A19:A28"/>
    <mergeCell ref="I19:I28"/>
    <mergeCell ref="A31:A41"/>
    <mergeCell ref="B42:H42"/>
    <mergeCell ref="I31:I41"/>
    <mergeCell ref="B43:H43"/>
    <mergeCell ref="A44:A54"/>
    <mergeCell ref="I44:I54"/>
    <mergeCell ref="B32:H32"/>
    <mergeCell ref="C41:H41"/>
    <mergeCell ref="B44:H44"/>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6"/>
  <sheetViews>
    <sheetView showGridLines="0" rightToLeft="1" tabSelected="1" zoomScale="85" zoomScaleNormal="85" zoomScaleSheetLayoutView="100" workbookViewId="0">
      <selection activeCell="K24" sqref="K24"/>
    </sheetView>
  </sheetViews>
  <sheetFormatPr defaultRowHeight="14.25" x14ac:dyDescent="0.2"/>
  <cols>
    <col min="2" max="2" width="36.25" customWidth="1"/>
    <col min="3" max="3" width="13.25" bestFit="1" customWidth="1"/>
    <col min="4" max="4" width="13.25" customWidth="1"/>
    <col min="5" max="5" width="14.375" customWidth="1"/>
    <col min="6" max="6" width="17.875" customWidth="1"/>
    <col min="7" max="7" width="16.25" customWidth="1"/>
    <col min="8" max="8" width="33.375" customWidth="1"/>
    <col min="9" max="9" width="20.375" bestFit="1" customWidth="1"/>
    <col min="248" max="248" width="36.25" customWidth="1"/>
    <col min="249" max="250" width="12.125" customWidth="1"/>
    <col min="251" max="251" width="9.25" customWidth="1"/>
    <col min="252" max="252" width="11.375" customWidth="1"/>
    <col min="253" max="253" width="12.375" customWidth="1"/>
    <col min="254" max="254" width="44.125" customWidth="1"/>
    <col min="504" max="504" width="36.25" customWidth="1"/>
    <col min="505" max="506" width="12.125" customWidth="1"/>
    <col min="507" max="507" width="9.25" customWidth="1"/>
    <col min="508" max="508" width="11.375" customWidth="1"/>
    <col min="509" max="509" width="12.375" customWidth="1"/>
    <col min="510" max="510" width="44.125" customWidth="1"/>
    <col min="760" max="760" width="36.25" customWidth="1"/>
    <col min="761" max="762" width="12.125" customWidth="1"/>
    <col min="763" max="763" width="9.25" customWidth="1"/>
    <col min="764" max="764" width="11.375" customWidth="1"/>
    <col min="765" max="765" width="12.375" customWidth="1"/>
    <col min="766" max="766" width="44.125" customWidth="1"/>
    <col min="1016" max="1016" width="36.25" customWidth="1"/>
    <col min="1017" max="1018" width="12.125" customWidth="1"/>
    <col min="1019" max="1019" width="9.25" customWidth="1"/>
    <col min="1020" max="1020" width="11.375" customWidth="1"/>
    <col min="1021" max="1021" width="12.375" customWidth="1"/>
    <col min="1022" max="1022" width="44.125" customWidth="1"/>
    <col min="1272" max="1272" width="36.25" customWidth="1"/>
    <col min="1273" max="1274" width="12.125" customWidth="1"/>
    <col min="1275" max="1275" width="9.25" customWidth="1"/>
    <col min="1276" max="1276" width="11.375" customWidth="1"/>
    <col min="1277" max="1277" width="12.375" customWidth="1"/>
    <col min="1278" max="1278" width="44.125" customWidth="1"/>
    <col min="1528" max="1528" width="36.25" customWidth="1"/>
    <col min="1529" max="1530" width="12.125" customWidth="1"/>
    <col min="1531" max="1531" width="9.25" customWidth="1"/>
    <col min="1532" max="1532" width="11.375" customWidth="1"/>
    <col min="1533" max="1533" width="12.375" customWidth="1"/>
    <col min="1534" max="1534" width="44.125" customWidth="1"/>
    <col min="1784" max="1784" width="36.25" customWidth="1"/>
    <col min="1785" max="1786" width="12.125" customWidth="1"/>
    <col min="1787" max="1787" width="9.25" customWidth="1"/>
    <col min="1788" max="1788" width="11.375" customWidth="1"/>
    <col min="1789" max="1789" width="12.375" customWidth="1"/>
    <col min="1790" max="1790" width="44.125" customWidth="1"/>
    <col min="2040" max="2040" width="36.25" customWidth="1"/>
    <col min="2041" max="2042" width="12.125" customWidth="1"/>
    <col min="2043" max="2043" width="9.25" customWidth="1"/>
    <col min="2044" max="2044" width="11.375" customWidth="1"/>
    <col min="2045" max="2045" width="12.375" customWidth="1"/>
    <col min="2046" max="2046" width="44.125" customWidth="1"/>
    <col min="2296" max="2296" width="36.25" customWidth="1"/>
    <col min="2297" max="2298" width="12.125" customWidth="1"/>
    <col min="2299" max="2299" width="9.25" customWidth="1"/>
    <col min="2300" max="2300" width="11.375" customWidth="1"/>
    <col min="2301" max="2301" width="12.375" customWidth="1"/>
    <col min="2302" max="2302" width="44.125" customWidth="1"/>
    <col min="2552" max="2552" width="36.25" customWidth="1"/>
    <col min="2553" max="2554" width="12.125" customWidth="1"/>
    <col min="2555" max="2555" width="9.25" customWidth="1"/>
    <col min="2556" max="2556" width="11.375" customWidth="1"/>
    <col min="2557" max="2557" width="12.375" customWidth="1"/>
    <col min="2558" max="2558" width="44.125" customWidth="1"/>
    <col min="2808" max="2808" width="36.25" customWidth="1"/>
    <col min="2809" max="2810" width="12.125" customWidth="1"/>
    <col min="2811" max="2811" width="9.25" customWidth="1"/>
    <col min="2812" max="2812" width="11.375" customWidth="1"/>
    <col min="2813" max="2813" width="12.375" customWidth="1"/>
    <col min="2814" max="2814" width="44.125" customWidth="1"/>
    <col min="3064" max="3064" width="36.25" customWidth="1"/>
    <col min="3065" max="3066" width="12.125" customWidth="1"/>
    <col min="3067" max="3067" width="9.25" customWidth="1"/>
    <col min="3068" max="3068" width="11.375" customWidth="1"/>
    <col min="3069" max="3069" width="12.375" customWidth="1"/>
    <col min="3070" max="3070" width="44.125" customWidth="1"/>
    <col min="3320" max="3320" width="36.25" customWidth="1"/>
    <col min="3321" max="3322" width="12.125" customWidth="1"/>
    <col min="3323" max="3323" width="9.25" customWidth="1"/>
    <col min="3324" max="3324" width="11.375" customWidth="1"/>
    <col min="3325" max="3325" width="12.375" customWidth="1"/>
    <col min="3326" max="3326" width="44.125" customWidth="1"/>
    <col min="3576" max="3576" width="36.25" customWidth="1"/>
    <col min="3577" max="3578" width="12.125" customWidth="1"/>
    <col min="3579" max="3579" width="9.25" customWidth="1"/>
    <col min="3580" max="3580" width="11.375" customWidth="1"/>
    <col min="3581" max="3581" width="12.375" customWidth="1"/>
    <col min="3582" max="3582" width="44.125" customWidth="1"/>
    <col min="3832" max="3832" width="36.25" customWidth="1"/>
    <col min="3833" max="3834" width="12.125" customWidth="1"/>
    <col min="3835" max="3835" width="9.25" customWidth="1"/>
    <col min="3836" max="3836" width="11.375" customWidth="1"/>
    <col min="3837" max="3837" width="12.375" customWidth="1"/>
    <col min="3838" max="3838" width="44.125" customWidth="1"/>
    <col min="4088" max="4088" width="36.25" customWidth="1"/>
    <col min="4089" max="4090" width="12.125" customWidth="1"/>
    <col min="4091" max="4091" width="9.25" customWidth="1"/>
    <col min="4092" max="4092" width="11.375" customWidth="1"/>
    <col min="4093" max="4093" width="12.375" customWidth="1"/>
    <col min="4094" max="4094" width="44.125" customWidth="1"/>
    <col min="4344" max="4344" width="36.25" customWidth="1"/>
    <col min="4345" max="4346" width="12.125" customWidth="1"/>
    <col min="4347" max="4347" width="9.25" customWidth="1"/>
    <col min="4348" max="4348" width="11.375" customWidth="1"/>
    <col min="4349" max="4349" width="12.375" customWidth="1"/>
    <col min="4350" max="4350" width="44.125" customWidth="1"/>
    <col min="4600" max="4600" width="36.25" customWidth="1"/>
    <col min="4601" max="4602" width="12.125" customWidth="1"/>
    <col min="4603" max="4603" width="9.25" customWidth="1"/>
    <col min="4604" max="4604" width="11.375" customWidth="1"/>
    <col min="4605" max="4605" width="12.375" customWidth="1"/>
    <col min="4606" max="4606" width="44.125" customWidth="1"/>
    <col min="4856" max="4856" width="36.25" customWidth="1"/>
    <col min="4857" max="4858" width="12.125" customWidth="1"/>
    <col min="4859" max="4859" width="9.25" customWidth="1"/>
    <col min="4860" max="4860" width="11.375" customWidth="1"/>
    <col min="4861" max="4861" width="12.375" customWidth="1"/>
    <col min="4862" max="4862" width="44.125" customWidth="1"/>
    <col min="5112" max="5112" width="36.25" customWidth="1"/>
    <col min="5113" max="5114" width="12.125" customWidth="1"/>
    <col min="5115" max="5115" width="9.25" customWidth="1"/>
    <col min="5116" max="5116" width="11.375" customWidth="1"/>
    <col min="5117" max="5117" width="12.375" customWidth="1"/>
    <col min="5118" max="5118" width="44.125" customWidth="1"/>
    <col min="5368" max="5368" width="36.25" customWidth="1"/>
    <col min="5369" max="5370" width="12.125" customWidth="1"/>
    <col min="5371" max="5371" width="9.25" customWidth="1"/>
    <col min="5372" max="5372" width="11.375" customWidth="1"/>
    <col min="5373" max="5373" width="12.375" customWidth="1"/>
    <col min="5374" max="5374" width="44.125" customWidth="1"/>
    <col min="5624" max="5624" width="36.25" customWidth="1"/>
    <col min="5625" max="5626" width="12.125" customWidth="1"/>
    <col min="5627" max="5627" width="9.25" customWidth="1"/>
    <col min="5628" max="5628" width="11.375" customWidth="1"/>
    <col min="5629" max="5629" width="12.375" customWidth="1"/>
    <col min="5630" max="5630" width="44.125" customWidth="1"/>
    <col min="5880" max="5880" width="36.25" customWidth="1"/>
    <col min="5881" max="5882" width="12.125" customWidth="1"/>
    <col min="5883" max="5883" width="9.25" customWidth="1"/>
    <col min="5884" max="5884" width="11.375" customWidth="1"/>
    <col min="5885" max="5885" width="12.375" customWidth="1"/>
    <col min="5886" max="5886" width="44.125" customWidth="1"/>
    <col min="6136" max="6136" width="36.25" customWidth="1"/>
    <col min="6137" max="6138" width="12.125" customWidth="1"/>
    <col min="6139" max="6139" width="9.25" customWidth="1"/>
    <col min="6140" max="6140" width="11.375" customWidth="1"/>
    <col min="6141" max="6141" width="12.375" customWidth="1"/>
    <col min="6142" max="6142" width="44.125" customWidth="1"/>
    <col min="6392" max="6392" width="36.25" customWidth="1"/>
    <col min="6393" max="6394" width="12.125" customWidth="1"/>
    <col min="6395" max="6395" width="9.25" customWidth="1"/>
    <col min="6396" max="6396" width="11.375" customWidth="1"/>
    <col min="6397" max="6397" width="12.375" customWidth="1"/>
    <col min="6398" max="6398" width="44.125" customWidth="1"/>
    <col min="6648" max="6648" width="36.25" customWidth="1"/>
    <col min="6649" max="6650" width="12.125" customWidth="1"/>
    <col min="6651" max="6651" width="9.25" customWidth="1"/>
    <col min="6652" max="6652" width="11.375" customWidth="1"/>
    <col min="6653" max="6653" width="12.375" customWidth="1"/>
    <col min="6654" max="6654" width="44.125" customWidth="1"/>
    <col min="6904" max="6904" width="36.25" customWidth="1"/>
    <col min="6905" max="6906" width="12.125" customWidth="1"/>
    <col min="6907" max="6907" width="9.25" customWidth="1"/>
    <col min="6908" max="6908" width="11.375" customWidth="1"/>
    <col min="6909" max="6909" width="12.375" customWidth="1"/>
    <col min="6910" max="6910" width="44.125" customWidth="1"/>
    <col min="7160" max="7160" width="36.25" customWidth="1"/>
    <col min="7161" max="7162" width="12.125" customWidth="1"/>
    <col min="7163" max="7163" width="9.25" customWidth="1"/>
    <col min="7164" max="7164" width="11.375" customWidth="1"/>
    <col min="7165" max="7165" width="12.375" customWidth="1"/>
    <col min="7166" max="7166" width="44.125" customWidth="1"/>
    <col min="7416" max="7416" width="36.25" customWidth="1"/>
    <col min="7417" max="7418" width="12.125" customWidth="1"/>
    <col min="7419" max="7419" width="9.25" customWidth="1"/>
    <col min="7420" max="7420" width="11.375" customWidth="1"/>
    <col min="7421" max="7421" width="12.375" customWidth="1"/>
    <col min="7422" max="7422" width="44.125" customWidth="1"/>
    <col min="7672" max="7672" width="36.25" customWidth="1"/>
    <col min="7673" max="7674" width="12.125" customWidth="1"/>
    <col min="7675" max="7675" width="9.25" customWidth="1"/>
    <col min="7676" max="7676" width="11.375" customWidth="1"/>
    <col min="7677" max="7677" width="12.375" customWidth="1"/>
    <col min="7678" max="7678" width="44.125" customWidth="1"/>
    <col min="7928" max="7928" width="36.25" customWidth="1"/>
    <col min="7929" max="7930" width="12.125" customWidth="1"/>
    <col min="7931" max="7931" width="9.25" customWidth="1"/>
    <col min="7932" max="7932" width="11.375" customWidth="1"/>
    <col min="7933" max="7933" width="12.375" customWidth="1"/>
    <col min="7934" max="7934" width="44.125" customWidth="1"/>
    <col min="8184" max="8184" width="36.25" customWidth="1"/>
    <col min="8185" max="8186" width="12.125" customWidth="1"/>
    <col min="8187" max="8187" width="9.25" customWidth="1"/>
    <col min="8188" max="8188" width="11.375" customWidth="1"/>
    <col min="8189" max="8189" width="12.375" customWidth="1"/>
    <col min="8190" max="8190" width="44.125" customWidth="1"/>
    <col min="8440" max="8440" width="36.25" customWidth="1"/>
    <col min="8441" max="8442" width="12.125" customWidth="1"/>
    <col min="8443" max="8443" width="9.25" customWidth="1"/>
    <col min="8444" max="8444" width="11.375" customWidth="1"/>
    <col min="8445" max="8445" width="12.375" customWidth="1"/>
    <col min="8446" max="8446" width="44.125" customWidth="1"/>
    <col min="8696" max="8696" width="36.25" customWidth="1"/>
    <col min="8697" max="8698" width="12.125" customWidth="1"/>
    <col min="8699" max="8699" width="9.25" customWidth="1"/>
    <col min="8700" max="8700" width="11.375" customWidth="1"/>
    <col min="8701" max="8701" width="12.375" customWidth="1"/>
    <col min="8702" max="8702" width="44.125" customWidth="1"/>
    <col min="8952" max="8952" width="36.25" customWidth="1"/>
    <col min="8953" max="8954" width="12.125" customWidth="1"/>
    <col min="8955" max="8955" width="9.25" customWidth="1"/>
    <col min="8956" max="8956" width="11.375" customWidth="1"/>
    <col min="8957" max="8957" width="12.375" customWidth="1"/>
    <col min="8958" max="8958" width="44.125" customWidth="1"/>
    <col min="9208" max="9208" width="36.25" customWidth="1"/>
    <col min="9209" max="9210" width="12.125" customWidth="1"/>
    <col min="9211" max="9211" width="9.25" customWidth="1"/>
    <col min="9212" max="9212" width="11.375" customWidth="1"/>
    <col min="9213" max="9213" width="12.375" customWidth="1"/>
    <col min="9214" max="9214" width="44.125" customWidth="1"/>
    <col min="9464" max="9464" width="36.25" customWidth="1"/>
    <col min="9465" max="9466" width="12.125" customWidth="1"/>
    <col min="9467" max="9467" width="9.25" customWidth="1"/>
    <col min="9468" max="9468" width="11.375" customWidth="1"/>
    <col min="9469" max="9469" width="12.375" customWidth="1"/>
    <col min="9470" max="9470" width="44.125" customWidth="1"/>
    <col min="9720" max="9720" width="36.25" customWidth="1"/>
    <col min="9721" max="9722" width="12.125" customWidth="1"/>
    <col min="9723" max="9723" width="9.25" customWidth="1"/>
    <col min="9724" max="9724" width="11.375" customWidth="1"/>
    <col min="9725" max="9725" width="12.375" customWidth="1"/>
    <col min="9726" max="9726" width="44.125" customWidth="1"/>
    <col min="9976" max="9976" width="36.25" customWidth="1"/>
    <col min="9977" max="9978" width="12.125" customWidth="1"/>
    <col min="9979" max="9979" width="9.25" customWidth="1"/>
    <col min="9980" max="9980" width="11.375" customWidth="1"/>
    <col min="9981" max="9981" width="12.375" customWidth="1"/>
    <col min="9982" max="9982" width="44.125" customWidth="1"/>
    <col min="10232" max="10232" width="36.25" customWidth="1"/>
    <col min="10233" max="10234" width="12.125" customWidth="1"/>
    <col min="10235" max="10235" width="9.25" customWidth="1"/>
    <col min="10236" max="10236" width="11.375" customWidth="1"/>
    <col min="10237" max="10237" width="12.375" customWidth="1"/>
    <col min="10238" max="10238" width="44.125" customWidth="1"/>
    <col min="10488" max="10488" width="36.25" customWidth="1"/>
    <col min="10489" max="10490" width="12.125" customWidth="1"/>
    <col min="10491" max="10491" width="9.25" customWidth="1"/>
    <col min="10492" max="10492" width="11.375" customWidth="1"/>
    <col min="10493" max="10493" width="12.375" customWidth="1"/>
    <col min="10494" max="10494" width="44.125" customWidth="1"/>
    <col min="10744" max="10744" width="36.25" customWidth="1"/>
    <col min="10745" max="10746" width="12.125" customWidth="1"/>
    <col min="10747" max="10747" width="9.25" customWidth="1"/>
    <col min="10748" max="10748" width="11.375" customWidth="1"/>
    <col min="10749" max="10749" width="12.375" customWidth="1"/>
    <col min="10750" max="10750" width="44.125" customWidth="1"/>
    <col min="11000" max="11000" width="36.25" customWidth="1"/>
    <col min="11001" max="11002" width="12.125" customWidth="1"/>
    <col min="11003" max="11003" width="9.25" customWidth="1"/>
    <col min="11004" max="11004" width="11.375" customWidth="1"/>
    <col min="11005" max="11005" width="12.375" customWidth="1"/>
    <col min="11006" max="11006" width="44.125" customWidth="1"/>
    <col min="11256" max="11256" width="36.25" customWidth="1"/>
    <col min="11257" max="11258" width="12.125" customWidth="1"/>
    <col min="11259" max="11259" width="9.25" customWidth="1"/>
    <col min="11260" max="11260" width="11.375" customWidth="1"/>
    <col min="11261" max="11261" width="12.375" customWidth="1"/>
    <col min="11262" max="11262" width="44.125" customWidth="1"/>
    <col min="11512" max="11512" width="36.25" customWidth="1"/>
    <col min="11513" max="11514" width="12.125" customWidth="1"/>
    <col min="11515" max="11515" width="9.25" customWidth="1"/>
    <col min="11516" max="11516" width="11.375" customWidth="1"/>
    <col min="11517" max="11517" width="12.375" customWidth="1"/>
    <col min="11518" max="11518" width="44.125" customWidth="1"/>
    <col min="11768" max="11768" width="36.25" customWidth="1"/>
    <col min="11769" max="11770" width="12.125" customWidth="1"/>
    <col min="11771" max="11771" width="9.25" customWidth="1"/>
    <col min="11772" max="11772" width="11.375" customWidth="1"/>
    <col min="11773" max="11773" width="12.375" customWidth="1"/>
    <col min="11774" max="11774" width="44.125" customWidth="1"/>
    <col min="12024" max="12024" width="36.25" customWidth="1"/>
    <col min="12025" max="12026" width="12.125" customWidth="1"/>
    <col min="12027" max="12027" width="9.25" customWidth="1"/>
    <col min="12028" max="12028" width="11.375" customWidth="1"/>
    <col min="12029" max="12029" width="12.375" customWidth="1"/>
    <col min="12030" max="12030" width="44.125" customWidth="1"/>
    <col min="12280" max="12280" width="36.25" customWidth="1"/>
    <col min="12281" max="12282" width="12.125" customWidth="1"/>
    <col min="12283" max="12283" width="9.25" customWidth="1"/>
    <col min="12284" max="12284" width="11.375" customWidth="1"/>
    <col min="12285" max="12285" width="12.375" customWidth="1"/>
    <col min="12286" max="12286" width="44.125" customWidth="1"/>
    <col min="12536" max="12536" width="36.25" customWidth="1"/>
    <col min="12537" max="12538" width="12.125" customWidth="1"/>
    <col min="12539" max="12539" width="9.25" customWidth="1"/>
    <col min="12540" max="12540" width="11.375" customWidth="1"/>
    <col min="12541" max="12541" width="12.375" customWidth="1"/>
    <col min="12542" max="12542" width="44.125" customWidth="1"/>
    <col min="12792" max="12792" width="36.25" customWidth="1"/>
    <col min="12793" max="12794" width="12.125" customWidth="1"/>
    <col min="12795" max="12795" width="9.25" customWidth="1"/>
    <col min="12796" max="12796" width="11.375" customWidth="1"/>
    <col min="12797" max="12797" width="12.375" customWidth="1"/>
    <col min="12798" max="12798" width="44.125" customWidth="1"/>
    <col min="13048" max="13048" width="36.25" customWidth="1"/>
    <col min="13049" max="13050" width="12.125" customWidth="1"/>
    <col min="13051" max="13051" width="9.25" customWidth="1"/>
    <col min="13052" max="13052" width="11.375" customWidth="1"/>
    <col min="13053" max="13053" width="12.375" customWidth="1"/>
    <col min="13054" max="13054" width="44.125" customWidth="1"/>
    <col min="13304" max="13304" width="36.25" customWidth="1"/>
    <col min="13305" max="13306" width="12.125" customWidth="1"/>
    <col min="13307" max="13307" width="9.25" customWidth="1"/>
    <col min="13308" max="13308" width="11.375" customWidth="1"/>
    <col min="13309" max="13309" width="12.375" customWidth="1"/>
    <col min="13310" max="13310" width="44.125" customWidth="1"/>
    <col min="13560" max="13560" width="36.25" customWidth="1"/>
    <col min="13561" max="13562" width="12.125" customWidth="1"/>
    <col min="13563" max="13563" width="9.25" customWidth="1"/>
    <col min="13564" max="13564" width="11.375" customWidth="1"/>
    <col min="13565" max="13565" width="12.375" customWidth="1"/>
    <col min="13566" max="13566" width="44.125" customWidth="1"/>
    <col min="13816" max="13816" width="36.25" customWidth="1"/>
    <col min="13817" max="13818" width="12.125" customWidth="1"/>
    <col min="13819" max="13819" width="9.25" customWidth="1"/>
    <col min="13820" max="13820" width="11.375" customWidth="1"/>
    <col min="13821" max="13821" width="12.375" customWidth="1"/>
    <col min="13822" max="13822" width="44.125" customWidth="1"/>
    <col min="14072" max="14072" width="36.25" customWidth="1"/>
    <col min="14073" max="14074" width="12.125" customWidth="1"/>
    <col min="14075" max="14075" width="9.25" customWidth="1"/>
    <col min="14076" max="14076" width="11.375" customWidth="1"/>
    <col min="14077" max="14077" width="12.375" customWidth="1"/>
    <col min="14078" max="14078" width="44.125" customWidth="1"/>
    <col min="14328" max="14328" width="36.25" customWidth="1"/>
    <col min="14329" max="14330" width="12.125" customWidth="1"/>
    <col min="14331" max="14331" width="9.25" customWidth="1"/>
    <col min="14332" max="14332" width="11.375" customWidth="1"/>
    <col min="14333" max="14333" width="12.375" customWidth="1"/>
    <col min="14334" max="14334" width="44.125" customWidth="1"/>
    <col min="14584" max="14584" width="36.25" customWidth="1"/>
    <col min="14585" max="14586" width="12.125" customWidth="1"/>
    <col min="14587" max="14587" width="9.25" customWidth="1"/>
    <col min="14588" max="14588" width="11.375" customWidth="1"/>
    <col min="14589" max="14589" width="12.375" customWidth="1"/>
    <col min="14590" max="14590" width="44.125" customWidth="1"/>
    <col min="14840" max="14840" width="36.25" customWidth="1"/>
    <col min="14841" max="14842" width="12.125" customWidth="1"/>
    <col min="14843" max="14843" width="9.25" customWidth="1"/>
    <col min="14844" max="14844" width="11.375" customWidth="1"/>
    <col min="14845" max="14845" width="12.375" customWidth="1"/>
    <col min="14846" max="14846" width="44.125" customWidth="1"/>
    <col min="15096" max="15096" width="36.25" customWidth="1"/>
    <col min="15097" max="15098" width="12.125" customWidth="1"/>
    <col min="15099" max="15099" width="9.25" customWidth="1"/>
    <col min="15100" max="15100" width="11.375" customWidth="1"/>
    <col min="15101" max="15101" width="12.375" customWidth="1"/>
    <col min="15102" max="15102" width="44.125" customWidth="1"/>
    <col min="15352" max="15352" width="36.25" customWidth="1"/>
    <col min="15353" max="15354" width="12.125" customWidth="1"/>
    <col min="15355" max="15355" width="9.25" customWidth="1"/>
    <col min="15356" max="15356" width="11.375" customWidth="1"/>
    <col min="15357" max="15357" width="12.375" customWidth="1"/>
    <col min="15358" max="15358" width="44.125" customWidth="1"/>
    <col min="15608" max="15608" width="36.25" customWidth="1"/>
    <col min="15609" max="15610" width="12.125" customWidth="1"/>
    <col min="15611" max="15611" width="9.25" customWidth="1"/>
    <col min="15612" max="15612" width="11.375" customWidth="1"/>
    <col min="15613" max="15613" width="12.375" customWidth="1"/>
    <col min="15614" max="15614" width="44.125" customWidth="1"/>
    <col min="15864" max="15864" width="36.25" customWidth="1"/>
    <col min="15865" max="15866" width="12.125" customWidth="1"/>
    <col min="15867" max="15867" width="9.25" customWidth="1"/>
    <col min="15868" max="15868" width="11.375" customWidth="1"/>
    <col min="15869" max="15869" width="12.375" customWidth="1"/>
    <col min="15870" max="15870" width="44.125" customWidth="1"/>
    <col min="16120" max="16120" width="36.25" customWidth="1"/>
    <col min="16121" max="16122" width="12.125" customWidth="1"/>
    <col min="16123" max="16123" width="9.25" customWidth="1"/>
    <col min="16124" max="16124" width="11.375" customWidth="1"/>
    <col min="16125" max="16125" width="12.375" customWidth="1"/>
    <col min="16126" max="16126" width="44.125" customWidth="1"/>
  </cols>
  <sheetData>
    <row r="1" spans="1:10" ht="27.6" customHeight="1" x14ac:dyDescent="0.2">
      <c r="B1" s="248" t="str">
        <f>'קרן י'!B1:J1</f>
        <v>מדיניות השקעה לשנת 2026</v>
      </c>
      <c r="C1" s="248"/>
      <c r="D1" s="248"/>
      <c r="E1" s="248"/>
      <c r="F1" s="248"/>
      <c r="G1" s="248"/>
      <c r="H1" s="248"/>
    </row>
    <row r="2" spans="1:10" ht="27.6" customHeight="1" x14ac:dyDescent="0.2">
      <c r="B2" s="238" t="s">
        <v>225</v>
      </c>
      <c r="C2" s="238"/>
      <c r="D2" s="238"/>
      <c r="E2" s="238"/>
      <c r="F2" s="238"/>
      <c r="G2" s="238"/>
      <c r="H2" s="238"/>
    </row>
    <row r="3" spans="1:10" ht="18" x14ac:dyDescent="0.2">
      <c r="A3" s="231" t="s">
        <v>226</v>
      </c>
      <c r="B3" s="251" t="s">
        <v>223</v>
      </c>
      <c r="C3" s="252"/>
      <c r="D3" s="252"/>
      <c r="E3" s="252"/>
      <c r="F3" s="252"/>
      <c r="G3" s="252"/>
      <c r="H3" s="252"/>
      <c r="I3" s="244" t="s">
        <v>228</v>
      </c>
    </row>
    <row r="4" spans="1:10" ht="18" x14ac:dyDescent="0.2">
      <c r="A4" s="231"/>
      <c r="B4" s="251" t="s">
        <v>194</v>
      </c>
      <c r="C4" s="252"/>
      <c r="D4" s="252"/>
      <c r="E4" s="252"/>
      <c r="F4" s="252"/>
      <c r="G4" s="252"/>
      <c r="H4" s="252"/>
      <c r="I4" s="244"/>
    </row>
    <row r="5" spans="1:10" ht="45" x14ac:dyDescent="0.2">
      <c r="A5" s="231"/>
      <c r="B5" s="35" t="s">
        <v>0</v>
      </c>
      <c r="C5" s="215" t="s">
        <v>279</v>
      </c>
      <c r="D5" s="36" t="s">
        <v>280</v>
      </c>
      <c r="E5" s="35" t="s">
        <v>72</v>
      </c>
      <c r="F5" s="268" t="s">
        <v>40</v>
      </c>
      <c r="G5" s="269"/>
      <c r="H5" s="35" t="s">
        <v>91</v>
      </c>
      <c r="I5" s="244"/>
    </row>
    <row r="6" spans="1:10" ht="30" x14ac:dyDescent="0.2">
      <c r="A6" s="231"/>
      <c r="B6" s="93" t="s">
        <v>114</v>
      </c>
      <c r="C6" s="39">
        <v>0.6</v>
      </c>
      <c r="D6" s="38">
        <v>0.6</v>
      </c>
      <c r="E6" s="40">
        <v>0.06</v>
      </c>
      <c r="F6" s="40">
        <f>IF(D6-E6&gt;0,D6-E6,0)</f>
        <v>0.54</v>
      </c>
      <c r="G6" s="40">
        <f>D6+E6</f>
        <v>0.65999999999999992</v>
      </c>
      <c r="H6" s="41" t="s">
        <v>37</v>
      </c>
      <c r="I6" s="244"/>
    </row>
    <row r="7" spans="1:10" ht="30" x14ac:dyDescent="0.2">
      <c r="A7" s="231"/>
      <c r="B7" s="37" t="s">
        <v>73</v>
      </c>
      <c r="C7" s="39">
        <v>0.26</v>
      </c>
      <c r="D7" s="38">
        <v>0.3</v>
      </c>
      <c r="E7" s="40">
        <v>0.05</v>
      </c>
      <c r="F7" s="40">
        <f>IF(D7-E7&gt;0,D7-E7,0)</f>
        <v>0.25</v>
      </c>
      <c r="G7" s="40">
        <f>D7+E7</f>
        <v>0.35</v>
      </c>
      <c r="H7" s="41" t="s">
        <v>115</v>
      </c>
      <c r="I7" s="244"/>
    </row>
    <row r="8" spans="1:10" ht="30" x14ac:dyDescent="0.2">
      <c r="A8" s="231"/>
      <c r="B8" s="37" t="s">
        <v>116</v>
      </c>
      <c r="C8" s="39">
        <v>0.11</v>
      </c>
      <c r="D8" s="38">
        <v>0.09</v>
      </c>
      <c r="E8" s="40">
        <v>0.06</v>
      </c>
      <c r="F8" s="40">
        <f>IF(D8-E8&gt;0,D8-E8,0)</f>
        <v>0.03</v>
      </c>
      <c r="G8" s="40">
        <f>D8+E8</f>
        <v>0.15</v>
      </c>
      <c r="H8" s="41" t="s">
        <v>117</v>
      </c>
      <c r="I8" s="244"/>
    </row>
    <row r="9" spans="1:10" ht="15" x14ac:dyDescent="0.2">
      <c r="A9" s="231"/>
      <c r="B9" s="37" t="s">
        <v>47</v>
      </c>
      <c r="C9" s="39">
        <v>0.03</v>
      </c>
      <c r="D9" s="38">
        <v>0.01</v>
      </c>
      <c r="E9" s="40"/>
      <c r="F9" s="40"/>
      <c r="G9" s="40"/>
      <c r="H9" s="41"/>
      <c r="I9" s="244"/>
    </row>
    <row r="10" spans="1:10" ht="15" x14ac:dyDescent="0.2">
      <c r="A10" s="231"/>
      <c r="B10" s="37" t="s">
        <v>8</v>
      </c>
      <c r="C10" s="39">
        <f t="shared" ref="C10:D10" si="0">SUM(C6:C9)</f>
        <v>1</v>
      </c>
      <c r="D10" s="38">
        <f t="shared" si="0"/>
        <v>0.99999999999999989</v>
      </c>
      <c r="E10" s="40"/>
      <c r="F10" s="40"/>
      <c r="G10" s="40"/>
      <c r="H10" s="41"/>
      <c r="I10" s="244"/>
    </row>
    <row r="11" spans="1:10" ht="15" x14ac:dyDescent="0.2">
      <c r="A11" s="231"/>
      <c r="B11" s="37" t="s">
        <v>9</v>
      </c>
      <c r="C11" s="39">
        <v>0.94</v>
      </c>
      <c r="D11" s="38">
        <v>0.94</v>
      </c>
      <c r="E11" s="40">
        <v>0.06</v>
      </c>
      <c r="F11" s="40">
        <f>IF(D11-E11&gt;0,D11-E11,0)</f>
        <v>0.87999999999999989</v>
      </c>
      <c r="G11" s="40">
        <f>D11+E11</f>
        <v>1</v>
      </c>
      <c r="H11" s="41"/>
      <c r="I11" s="244"/>
    </row>
    <row r="12" spans="1:10" ht="15" x14ac:dyDescent="0.2">
      <c r="A12" s="231"/>
      <c r="B12" s="158" t="s">
        <v>275</v>
      </c>
      <c r="C12" s="261">
        <v>0</v>
      </c>
      <c r="D12" s="261"/>
      <c r="E12" s="261"/>
      <c r="F12" s="261"/>
      <c r="G12" s="261"/>
      <c r="H12" s="261"/>
      <c r="I12" s="244"/>
    </row>
    <row r="13" spans="1:10" x14ac:dyDescent="0.2">
      <c r="B13" s="266" t="s">
        <v>230</v>
      </c>
      <c r="C13" s="266"/>
      <c r="D13" s="266"/>
      <c r="E13" s="266"/>
      <c r="F13" s="266"/>
      <c r="G13" s="266"/>
      <c r="H13" s="266"/>
    </row>
    <row r="14" spans="1:10" x14ac:dyDescent="0.2">
      <c r="B14" s="231" t="s">
        <v>231</v>
      </c>
      <c r="C14" s="231"/>
      <c r="D14" s="231"/>
      <c r="E14" s="231"/>
      <c r="F14" s="231"/>
      <c r="G14" s="231"/>
      <c r="H14" s="231"/>
      <c r="I14" s="231"/>
    </row>
    <row r="15" spans="1:10" ht="14.25" customHeight="1" x14ac:dyDescent="0.2">
      <c r="A15" s="231" t="s">
        <v>226</v>
      </c>
      <c r="B15" s="262" t="s">
        <v>224</v>
      </c>
      <c r="C15" s="263"/>
      <c r="D15" s="263"/>
      <c r="E15" s="263"/>
      <c r="F15" s="263"/>
      <c r="G15" s="263"/>
      <c r="H15" s="263"/>
      <c r="I15" s="263"/>
      <c r="J15" s="231" t="s">
        <v>228</v>
      </c>
    </row>
    <row r="16" spans="1:10" ht="18.75" thickBot="1" x14ac:dyDescent="0.25">
      <c r="A16" s="231"/>
      <c r="B16" s="264" t="s">
        <v>195</v>
      </c>
      <c r="C16" s="265"/>
      <c r="D16" s="265"/>
      <c r="E16" s="265"/>
      <c r="F16" s="265"/>
      <c r="G16" s="265"/>
      <c r="H16" s="265"/>
      <c r="I16" s="265"/>
      <c r="J16" s="231"/>
    </row>
    <row r="17" spans="1:10" ht="60" x14ac:dyDescent="0.2">
      <c r="A17" s="231"/>
      <c r="B17" s="138" t="s">
        <v>0</v>
      </c>
      <c r="C17" s="138" t="s">
        <v>279</v>
      </c>
      <c r="D17" s="138" t="s">
        <v>281</v>
      </c>
      <c r="E17" s="216" t="s">
        <v>282</v>
      </c>
      <c r="F17" s="183" t="s">
        <v>72</v>
      </c>
      <c r="G17" s="259" t="s">
        <v>40</v>
      </c>
      <c r="H17" s="260"/>
      <c r="I17" s="141" t="s">
        <v>137</v>
      </c>
      <c r="J17" s="231"/>
    </row>
    <row r="18" spans="1:10" ht="30" x14ac:dyDescent="0.2">
      <c r="A18" s="231"/>
      <c r="B18" s="142" t="s">
        <v>114</v>
      </c>
      <c r="C18" s="219">
        <v>0.94</v>
      </c>
      <c r="D18" s="219">
        <v>0.94</v>
      </c>
      <c r="E18" s="227">
        <v>0.99</v>
      </c>
      <c r="F18" s="143">
        <v>0.06</v>
      </c>
      <c r="G18" s="143">
        <f>IF(E18-F18&gt;0,E18-F18,0)</f>
        <v>0.92999999999999994</v>
      </c>
      <c r="H18" s="143">
        <f>E18+F18</f>
        <v>1.05</v>
      </c>
      <c r="I18" s="144" t="s">
        <v>146</v>
      </c>
      <c r="J18" s="231"/>
    </row>
    <row r="19" spans="1:10" ht="15" x14ac:dyDescent="0.2">
      <c r="A19" s="231"/>
      <c r="B19" s="142" t="s">
        <v>47</v>
      </c>
      <c r="C19" s="219">
        <v>0.06</v>
      </c>
      <c r="D19" s="219">
        <v>0.06</v>
      </c>
      <c r="E19" s="227">
        <v>0.01</v>
      </c>
      <c r="F19" s="143"/>
      <c r="G19" s="143"/>
      <c r="H19" s="143"/>
      <c r="I19" s="146"/>
      <c r="J19" s="231"/>
    </row>
    <row r="20" spans="1:10" ht="15" x14ac:dyDescent="0.2">
      <c r="A20" s="231"/>
      <c r="B20" s="142" t="s">
        <v>8</v>
      </c>
      <c r="C20" s="219">
        <f t="shared" ref="C20:E20" si="1">SUM(C18:C19)</f>
        <v>1</v>
      </c>
      <c r="D20" s="143">
        <f t="shared" si="1"/>
        <v>1</v>
      </c>
      <c r="E20" s="143">
        <f t="shared" si="1"/>
        <v>1</v>
      </c>
      <c r="F20" s="143"/>
      <c r="G20" s="143"/>
      <c r="H20" s="143"/>
      <c r="I20" s="146"/>
      <c r="J20" s="231"/>
    </row>
    <row r="21" spans="1:10" ht="15.75" thickBot="1" x14ac:dyDescent="0.25">
      <c r="A21" s="231"/>
      <c r="B21" s="147" t="s">
        <v>9</v>
      </c>
      <c r="C21" s="220">
        <v>0.94</v>
      </c>
      <c r="D21" s="148">
        <v>0.94</v>
      </c>
      <c r="E21" s="148">
        <v>0.94</v>
      </c>
      <c r="F21" s="148">
        <v>0.06</v>
      </c>
      <c r="G21" s="148">
        <f>IF(D21-F21&gt;0,D21-F21,0)</f>
        <v>0.87999999999999989</v>
      </c>
      <c r="H21" s="148">
        <f>D21+F21</f>
        <v>1</v>
      </c>
      <c r="I21" s="149"/>
      <c r="J21" s="231"/>
    </row>
    <row r="22" spans="1:10" ht="15" x14ac:dyDescent="0.2">
      <c r="A22" s="231"/>
      <c r="B22" s="158" t="s">
        <v>275</v>
      </c>
      <c r="C22" s="267">
        <v>0</v>
      </c>
      <c r="D22" s="267"/>
      <c r="E22" s="267"/>
      <c r="F22" s="267"/>
      <c r="G22" s="267"/>
      <c r="H22" s="267"/>
      <c r="I22" s="267"/>
      <c r="J22" s="231"/>
    </row>
    <row r="23" spans="1:10" x14ac:dyDescent="0.2">
      <c r="B23" s="231" t="s">
        <v>227</v>
      </c>
      <c r="C23" s="231"/>
      <c r="D23" s="231"/>
      <c r="E23" s="231"/>
      <c r="F23" s="231"/>
      <c r="G23" s="231"/>
      <c r="H23" s="231"/>
      <c r="I23" s="231"/>
    </row>
    <row r="24" spans="1:10" x14ac:dyDescent="0.2">
      <c r="B24" s="34" t="s">
        <v>46</v>
      </c>
    </row>
    <row r="25" spans="1:10" x14ac:dyDescent="0.2">
      <c r="B25" s="34" t="s">
        <v>89</v>
      </c>
    </row>
    <row r="26" spans="1:10" x14ac:dyDescent="0.2">
      <c r="A26" s="231" t="s">
        <v>229</v>
      </c>
      <c r="B26" s="231"/>
      <c r="C26" s="231"/>
      <c r="D26" s="231"/>
      <c r="E26" s="231"/>
      <c r="F26" s="231"/>
      <c r="G26" s="231"/>
      <c r="H26" s="231"/>
    </row>
  </sheetData>
  <mergeCells count="18">
    <mergeCell ref="B1:H1"/>
    <mergeCell ref="B3:H3"/>
    <mergeCell ref="B4:H4"/>
    <mergeCell ref="F5:G5"/>
    <mergeCell ref="B2:H2"/>
    <mergeCell ref="A15:A22"/>
    <mergeCell ref="A26:H26"/>
    <mergeCell ref="A3:A12"/>
    <mergeCell ref="B13:H13"/>
    <mergeCell ref="C22:I22"/>
    <mergeCell ref="B23:I23"/>
    <mergeCell ref="J15:J22"/>
    <mergeCell ref="B14:I14"/>
    <mergeCell ref="I3:I12"/>
    <mergeCell ref="G17:H17"/>
    <mergeCell ref="C12:H12"/>
    <mergeCell ref="B15:I15"/>
    <mergeCell ref="B16:I1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6"/>
  <sheetViews>
    <sheetView showGridLines="0" rightToLeft="1" zoomScale="80" zoomScaleNormal="80" zoomScaleSheetLayoutView="70" workbookViewId="0">
      <selection activeCell="C33" sqref="C33"/>
    </sheetView>
  </sheetViews>
  <sheetFormatPr defaultColWidth="8" defaultRowHeight="14.25" x14ac:dyDescent="0.2"/>
  <cols>
    <col min="1" max="1" width="8" style="47"/>
    <col min="2" max="2" width="36" style="47" customWidth="1"/>
    <col min="3" max="3" width="14" style="47" bestFit="1" customWidth="1"/>
    <col min="4" max="4" width="14" style="47" customWidth="1"/>
    <col min="5" max="5" width="15.375" style="47" customWidth="1"/>
    <col min="6" max="6" width="12.25" style="47" customWidth="1"/>
    <col min="7" max="7" width="12.375" style="47" customWidth="1"/>
    <col min="8" max="8" width="43.125" style="47" customWidth="1"/>
    <col min="9" max="9" width="24.75" style="47" customWidth="1"/>
    <col min="10" max="10" width="32.375" style="47" customWidth="1"/>
    <col min="11" max="11" width="30.375" style="47" bestFit="1" customWidth="1"/>
    <col min="12" max="16384" width="8" style="47"/>
  </cols>
  <sheetData>
    <row r="1" spans="1:10" ht="14.25" customHeight="1" x14ac:dyDescent="0.2">
      <c r="B1" s="270" t="str">
        <f>'קרן י'!B1</f>
        <v>מדיניות השקעה לשנת 2026</v>
      </c>
      <c r="C1" s="270"/>
      <c r="D1" s="270"/>
      <c r="E1" s="270"/>
      <c r="F1" s="270"/>
      <c r="G1" s="270"/>
      <c r="H1" s="270"/>
      <c r="I1" s="166"/>
    </row>
    <row r="2" spans="1:10" ht="27.6" customHeight="1" x14ac:dyDescent="0.2">
      <c r="B2" s="270"/>
      <c r="C2" s="270"/>
      <c r="D2" s="270"/>
      <c r="E2" s="270"/>
      <c r="F2" s="270"/>
      <c r="G2" s="270"/>
      <c r="H2" s="270"/>
      <c r="I2" s="166"/>
      <c r="J2" s="166"/>
    </row>
    <row r="3" spans="1:10" ht="15" thickBot="1" x14ac:dyDescent="0.25">
      <c r="B3" s="271" t="s">
        <v>266</v>
      </c>
      <c r="C3" s="271"/>
      <c r="D3" s="271"/>
      <c r="E3" s="271"/>
      <c r="F3" s="271"/>
      <c r="G3" s="271"/>
      <c r="H3" s="271"/>
    </row>
    <row r="4" spans="1:10" ht="28.5" customHeight="1" x14ac:dyDescent="0.2">
      <c r="A4" s="271" t="s">
        <v>226</v>
      </c>
      <c r="B4" s="276" t="s">
        <v>244</v>
      </c>
      <c r="C4" s="277"/>
      <c r="D4" s="277"/>
      <c r="E4" s="277"/>
      <c r="F4" s="277"/>
      <c r="G4" s="277"/>
      <c r="H4" s="278"/>
      <c r="I4" s="274" t="s">
        <v>228</v>
      </c>
    </row>
    <row r="5" spans="1:10" ht="23.25" customHeight="1" thickBot="1" x14ac:dyDescent="0.25">
      <c r="A5" s="271"/>
      <c r="B5" s="279" t="s">
        <v>268</v>
      </c>
      <c r="C5" s="265"/>
      <c r="D5" s="265"/>
      <c r="E5" s="265"/>
      <c r="F5" s="265"/>
      <c r="G5" s="265"/>
      <c r="H5" s="280"/>
      <c r="I5" s="275"/>
    </row>
    <row r="6" spans="1:10" ht="44.25" customHeight="1" x14ac:dyDescent="0.2">
      <c r="A6" s="271"/>
      <c r="B6" s="138" t="s">
        <v>0</v>
      </c>
      <c r="C6" s="138" t="s">
        <v>279</v>
      </c>
      <c r="D6" s="216" t="s">
        <v>280</v>
      </c>
      <c r="E6" s="141" t="s">
        <v>72</v>
      </c>
      <c r="F6" s="272" t="s">
        <v>40</v>
      </c>
      <c r="G6" s="273"/>
      <c r="H6" s="141" t="s">
        <v>137</v>
      </c>
      <c r="I6" s="275"/>
    </row>
    <row r="7" spans="1:10" ht="30" x14ac:dyDescent="0.2">
      <c r="A7" s="271"/>
      <c r="B7" s="142" t="s">
        <v>116</v>
      </c>
      <c r="C7" s="219">
        <v>0.9</v>
      </c>
      <c r="D7" s="143">
        <v>0.93</v>
      </c>
      <c r="E7" s="143">
        <v>0.06</v>
      </c>
      <c r="F7" s="143">
        <f>IF(D7-E7&gt;0,D7-E7,0)</f>
        <v>0.87000000000000011</v>
      </c>
      <c r="G7" s="143">
        <f>D7+E7</f>
        <v>0.99</v>
      </c>
      <c r="H7" s="144" t="s">
        <v>237</v>
      </c>
      <c r="I7" s="275"/>
    </row>
    <row r="8" spans="1:10" ht="30" x14ac:dyDescent="0.2">
      <c r="A8" s="271"/>
      <c r="B8" s="142" t="s">
        <v>236</v>
      </c>
      <c r="C8" s="219">
        <v>0.05</v>
      </c>
      <c r="D8" s="143">
        <v>0.02</v>
      </c>
      <c r="E8" s="143">
        <v>0.05</v>
      </c>
      <c r="F8" s="143">
        <f>IF(D8-E8&gt;0,D8-E8,0)</f>
        <v>0</v>
      </c>
      <c r="G8" s="143">
        <f>D8+E8</f>
        <v>7.0000000000000007E-2</v>
      </c>
      <c r="H8" s="144"/>
      <c r="I8" s="275"/>
    </row>
    <row r="9" spans="1:10" ht="15" x14ac:dyDescent="0.2">
      <c r="A9" s="271"/>
      <c r="B9" s="142" t="s">
        <v>47</v>
      </c>
      <c r="C9" s="219">
        <v>0.05</v>
      </c>
      <c r="D9" s="143">
        <v>0.05</v>
      </c>
      <c r="E9" s="143"/>
      <c r="F9" s="143"/>
      <c r="G9" s="143"/>
      <c r="H9" s="146"/>
      <c r="I9" s="275"/>
    </row>
    <row r="10" spans="1:10" ht="15" x14ac:dyDescent="0.2">
      <c r="A10" s="271"/>
      <c r="B10" s="142" t="s">
        <v>8</v>
      </c>
      <c r="C10" s="219">
        <f t="shared" ref="C10:D10" si="0">SUM(C7:C9)</f>
        <v>1</v>
      </c>
      <c r="D10" s="143">
        <f t="shared" si="0"/>
        <v>1</v>
      </c>
      <c r="E10" s="143"/>
      <c r="F10" s="143"/>
      <c r="G10" s="143"/>
      <c r="H10" s="146"/>
      <c r="I10" s="275"/>
    </row>
    <row r="11" spans="1:10" ht="15.75" thickBot="1" x14ac:dyDescent="0.25">
      <c r="A11" s="271"/>
      <c r="B11" s="147" t="s">
        <v>9</v>
      </c>
      <c r="C11" s="220">
        <v>0.94</v>
      </c>
      <c r="D11" s="148">
        <v>0</v>
      </c>
      <c r="E11" s="148">
        <v>0.06</v>
      </c>
      <c r="F11" s="148">
        <f>IF(D11-E11&gt;0,D11-E11,0)</f>
        <v>0</v>
      </c>
      <c r="G11" s="148">
        <f>D11+E11</f>
        <v>0.06</v>
      </c>
      <c r="H11" s="149"/>
      <c r="I11" s="275"/>
    </row>
    <row r="12" spans="1:10" ht="15" x14ac:dyDescent="0.2">
      <c r="A12" s="271"/>
      <c r="B12" s="158" t="s">
        <v>275</v>
      </c>
      <c r="C12" s="247">
        <v>0</v>
      </c>
      <c r="D12" s="247"/>
      <c r="E12" s="247"/>
      <c r="F12" s="247"/>
      <c r="G12" s="247"/>
      <c r="H12" s="247"/>
      <c r="I12" s="275"/>
    </row>
    <row r="13" spans="1:10" x14ac:dyDescent="0.2">
      <c r="B13" s="271" t="s">
        <v>230</v>
      </c>
      <c r="C13" s="271"/>
      <c r="D13" s="271"/>
      <c r="E13" s="271"/>
      <c r="F13" s="271"/>
      <c r="G13" s="271"/>
      <c r="H13" s="271"/>
    </row>
    <row r="14" spans="1:10" x14ac:dyDescent="0.2">
      <c r="B14" s="65" t="s">
        <v>46</v>
      </c>
    </row>
    <row r="15" spans="1:10" x14ac:dyDescent="0.2">
      <c r="B15" s="34" t="s">
        <v>89</v>
      </c>
    </row>
    <row r="16" spans="1:10" x14ac:dyDescent="0.2">
      <c r="A16" s="271" t="s">
        <v>267</v>
      </c>
      <c r="B16" s="271"/>
      <c r="C16" s="271"/>
      <c r="D16" s="271"/>
      <c r="E16" s="271"/>
      <c r="F16" s="271"/>
      <c r="G16" s="271"/>
      <c r="H16" s="271"/>
      <c r="I16" s="271"/>
      <c r="J16" s="271"/>
    </row>
  </sheetData>
  <mergeCells count="10">
    <mergeCell ref="B1:H2"/>
    <mergeCell ref="A4:A12"/>
    <mergeCell ref="B13:H13"/>
    <mergeCell ref="A16:J16"/>
    <mergeCell ref="B3:H3"/>
    <mergeCell ref="F6:G6"/>
    <mergeCell ref="C12:H12"/>
    <mergeCell ref="I4:I12"/>
    <mergeCell ref="B4:H4"/>
    <mergeCell ref="B5:H5"/>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33"/>
  <sheetViews>
    <sheetView showGridLines="0" rightToLeft="1" zoomScale="80" zoomScaleNormal="80" workbookViewId="0">
      <selection activeCell="A27" sqref="A27:H27"/>
    </sheetView>
  </sheetViews>
  <sheetFormatPr defaultColWidth="8" defaultRowHeight="14.25" x14ac:dyDescent="0.2"/>
  <cols>
    <col min="1" max="1" width="7.375" style="70" customWidth="1"/>
    <col min="2" max="2" width="29.875" style="70" customWidth="1"/>
    <col min="3" max="4" width="15.75" style="70" customWidth="1"/>
    <col min="5" max="5" width="13.875" style="70" customWidth="1"/>
    <col min="6" max="6" width="17" style="70" customWidth="1"/>
    <col min="7" max="7" width="16.75" style="70" customWidth="1"/>
    <col min="8" max="8" width="66.375" style="70" bestFit="1" customWidth="1"/>
    <col min="9" max="9" width="30" style="70" bestFit="1" customWidth="1"/>
    <col min="10" max="16384" width="8" style="70"/>
  </cols>
  <sheetData>
    <row r="1" spans="1:9" ht="18" customHeight="1" x14ac:dyDescent="0.2">
      <c r="B1" s="248" t="str">
        <f>'קרן י'!B1:J1</f>
        <v>מדיניות השקעה לשנת 2026</v>
      </c>
      <c r="C1" s="248"/>
      <c r="D1" s="248"/>
      <c r="E1" s="248"/>
      <c r="F1" s="248"/>
      <c r="G1" s="248"/>
      <c r="H1" s="248"/>
    </row>
    <row r="2" spans="1:9" x14ac:dyDescent="0.2">
      <c r="B2" s="248"/>
      <c r="C2" s="248"/>
      <c r="D2" s="248"/>
      <c r="E2" s="248"/>
      <c r="F2" s="248"/>
      <c r="G2" s="248"/>
      <c r="H2" s="248"/>
    </row>
    <row r="3" spans="1:9" x14ac:dyDescent="0.2">
      <c r="B3" s="281" t="s">
        <v>225</v>
      </c>
      <c r="C3" s="281"/>
      <c r="D3" s="281"/>
      <c r="E3" s="281"/>
      <c r="F3" s="281"/>
      <c r="G3" s="281"/>
      <c r="H3" s="281"/>
    </row>
    <row r="4" spans="1:9" ht="18" customHeight="1" x14ac:dyDescent="0.2">
      <c r="A4" s="281" t="s">
        <v>226</v>
      </c>
      <c r="B4" s="258" t="s">
        <v>242</v>
      </c>
      <c r="C4" s="246"/>
      <c r="D4" s="246"/>
      <c r="E4" s="246"/>
      <c r="F4" s="246"/>
      <c r="G4" s="246"/>
      <c r="H4" s="246"/>
      <c r="I4" s="281" t="s">
        <v>228</v>
      </c>
    </row>
    <row r="5" spans="1:9" ht="18.75" customHeight="1" thickBot="1" x14ac:dyDescent="0.25">
      <c r="A5" s="281"/>
      <c r="B5" s="245" t="s">
        <v>209</v>
      </c>
      <c r="C5" s="246"/>
      <c r="D5" s="246"/>
      <c r="E5" s="246"/>
      <c r="F5" s="246"/>
      <c r="G5" s="246"/>
      <c r="H5" s="246"/>
      <c r="I5" s="281"/>
    </row>
    <row r="6" spans="1:9" ht="30" x14ac:dyDescent="0.2">
      <c r="A6" s="281"/>
      <c r="B6" s="138" t="s">
        <v>0</v>
      </c>
      <c r="C6" s="138" t="s">
        <v>279</v>
      </c>
      <c r="D6" s="216" t="s">
        <v>280</v>
      </c>
      <c r="E6" s="183" t="s">
        <v>72</v>
      </c>
      <c r="F6" s="249" t="s">
        <v>40</v>
      </c>
      <c r="G6" s="250"/>
      <c r="H6" s="141" t="s">
        <v>137</v>
      </c>
      <c r="I6" s="281"/>
    </row>
    <row r="7" spans="1:9" ht="30" x14ac:dyDescent="0.2">
      <c r="A7" s="281"/>
      <c r="B7" s="142" t="s">
        <v>116</v>
      </c>
      <c r="C7" s="219">
        <v>0.93</v>
      </c>
      <c r="D7" s="143">
        <v>0.98</v>
      </c>
      <c r="E7" s="143">
        <v>0.06</v>
      </c>
      <c r="F7" s="143">
        <f>IF(D7-E7&gt;0,D7-E7,0)</f>
        <v>0.91999999999999993</v>
      </c>
      <c r="G7" s="143">
        <f>D7+E7</f>
        <v>1.04</v>
      </c>
      <c r="H7" s="145" t="s">
        <v>139</v>
      </c>
      <c r="I7" s="281"/>
    </row>
    <row r="8" spans="1:9" ht="30" x14ac:dyDescent="0.2">
      <c r="A8" s="281"/>
      <c r="B8" s="142" t="s">
        <v>140</v>
      </c>
      <c r="C8" s="219">
        <v>0</v>
      </c>
      <c r="D8" s="143">
        <v>0</v>
      </c>
      <c r="E8" s="143">
        <v>0.05</v>
      </c>
      <c r="F8" s="143">
        <f>IF(D8-E8&gt;0,D8-E8,0)</f>
        <v>0</v>
      </c>
      <c r="G8" s="143">
        <f>D8+E8</f>
        <v>0.05</v>
      </c>
      <c r="H8" s="146"/>
      <c r="I8" s="281"/>
    </row>
    <row r="9" spans="1:9" ht="15" x14ac:dyDescent="0.2">
      <c r="A9" s="281"/>
      <c r="B9" s="142" t="s">
        <v>47</v>
      </c>
      <c r="C9" s="219">
        <v>0.05</v>
      </c>
      <c r="D9" s="143">
        <v>0.02</v>
      </c>
      <c r="E9" s="143"/>
      <c r="F9" s="143"/>
      <c r="G9" s="143"/>
      <c r="H9" s="146"/>
      <c r="I9" s="281"/>
    </row>
    <row r="10" spans="1:9" ht="15" x14ac:dyDescent="0.2">
      <c r="A10" s="281"/>
      <c r="B10" s="142" t="s">
        <v>8</v>
      </c>
      <c r="C10" s="219">
        <f>SUM(C7:C9)</f>
        <v>0.98000000000000009</v>
      </c>
      <c r="D10" s="143">
        <f>SUM(D7:D9)</f>
        <v>1</v>
      </c>
      <c r="E10" s="143"/>
      <c r="F10" s="143"/>
      <c r="G10" s="143"/>
      <c r="H10" s="146"/>
      <c r="I10" s="281"/>
    </row>
    <row r="11" spans="1:9" ht="15.75" thickBot="1" x14ac:dyDescent="0.25">
      <c r="A11" s="281"/>
      <c r="B11" s="147" t="s">
        <v>9</v>
      </c>
      <c r="C11" s="220">
        <v>0.94</v>
      </c>
      <c r="D11" s="148">
        <v>0.94</v>
      </c>
      <c r="E11" s="148">
        <v>0.06</v>
      </c>
      <c r="F11" s="148">
        <f>IF(D11-E11&gt;0,D11-E11,0)</f>
        <v>0.87999999999999989</v>
      </c>
      <c r="G11" s="148">
        <f>D11+E11</f>
        <v>1</v>
      </c>
      <c r="H11" s="149"/>
      <c r="I11" s="281"/>
    </row>
    <row r="12" spans="1:9" ht="30" x14ac:dyDescent="0.2">
      <c r="A12" s="281"/>
      <c r="B12" s="158" t="s">
        <v>275</v>
      </c>
      <c r="C12" s="247">
        <v>1.5E-3</v>
      </c>
      <c r="D12" s="247"/>
      <c r="E12" s="247"/>
      <c r="F12" s="247"/>
      <c r="G12" s="247"/>
      <c r="H12" s="247"/>
      <c r="I12" s="281"/>
    </row>
    <row r="13" spans="1:9" ht="15" x14ac:dyDescent="0.2">
      <c r="A13" s="199"/>
      <c r="B13" s="229" t="s">
        <v>227</v>
      </c>
      <c r="C13" s="229"/>
      <c r="D13" s="229"/>
      <c r="E13" s="229"/>
      <c r="F13" s="229"/>
      <c r="G13" s="229"/>
      <c r="H13" s="229"/>
    </row>
    <row r="14" spans="1:9" x14ac:dyDescent="0.2">
      <c r="B14" s="231" t="s">
        <v>225</v>
      </c>
      <c r="C14" s="231"/>
      <c r="D14" s="231"/>
      <c r="E14" s="231"/>
      <c r="F14" s="231"/>
      <c r="G14" s="231"/>
      <c r="H14" s="231"/>
    </row>
    <row r="15" spans="1:9" ht="18" customHeight="1" x14ac:dyDescent="0.2">
      <c r="A15" s="281" t="s">
        <v>226</v>
      </c>
      <c r="B15" s="258" t="s">
        <v>243</v>
      </c>
      <c r="C15" s="246"/>
      <c r="D15" s="246"/>
      <c r="E15" s="246"/>
      <c r="F15" s="246"/>
      <c r="G15" s="246"/>
      <c r="H15" s="246"/>
      <c r="I15" s="282" t="s">
        <v>228</v>
      </c>
    </row>
    <row r="16" spans="1:9" ht="18.75" thickBot="1" x14ac:dyDescent="0.25">
      <c r="A16" s="281"/>
      <c r="B16" s="245" t="s">
        <v>197</v>
      </c>
      <c r="C16" s="246"/>
      <c r="D16" s="246"/>
      <c r="E16" s="246"/>
      <c r="F16" s="246"/>
      <c r="G16" s="246"/>
      <c r="H16" s="246"/>
      <c r="I16" s="282"/>
    </row>
    <row r="17" spans="1:9" ht="30" x14ac:dyDescent="0.2">
      <c r="A17" s="281"/>
      <c r="B17" s="138" t="s">
        <v>0</v>
      </c>
      <c r="C17" s="138" t="s">
        <v>279</v>
      </c>
      <c r="D17" s="216" t="s">
        <v>280</v>
      </c>
      <c r="E17" s="183" t="s">
        <v>72</v>
      </c>
      <c r="F17" s="249" t="s">
        <v>40</v>
      </c>
      <c r="G17" s="250"/>
      <c r="H17" s="141" t="s">
        <v>137</v>
      </c>
      <c r="I17" s="282"/>
    </row>
    <row r="18" spans="1:9" ht="30" x14ac:dyDescent="0.2">
      <c r="A18" s="281"/>
      <c r="B18" s="142" t="s">
        <v>114</v>
      </c>
      <c r="C18" s="219">
        <v>0.92</v>
      </c>
      <c r="D18" s="143">
        <v>0.94</v>
      </c>
      <c r="E18" s="143">
        <v>0.06</v>
      </c>
      <c r="F18" s="143">
        <f t="shared" ref="F18:F19" si="0">IF(D18-E18&gt;0,D18-E18,0)</f>
        <v>0.87999999999999989</v>
      </c>
      <c r="G18" s="143">
        <f t="shared" ref="G18:G19" si="1">D18+E18</f>
        <v>1</v>
      </c>
      <c r="H18" s="144" t="s">
        <v>141</v>
      </c>
      <c r="I18" s="282"/>
    </row>
    <row r="19" spans="1:9" ht="45" x14ac:dyDescent="0.2">
      <c r="A19" s="281"/>
      <c r="B19" s="142" t="s">
        <v>138</v>
      </c>
      <c r="C19" s="219">
        <v>0.04</v>
      </c>
      <c r="D19" s="143">
        <v>0.04</v>
      </c>
      <c r="E19" s="143">
        <v>0.05</v>
      </c>
      <c r="F19" s="143">
        <f t="shared" si="0"/>
        <v>0</v>
      </c>
      <c r="G19" s="143">
        <f t="shared" si="1"/>
        <v>0.09</v>
      </c>
      <c r="H19" s="144" t="s">
        <v>211</v>
      </c>
      <c r="I19" s="282"/>
    </row>
    <row r="20" spans="1:9" ht="15" x14ac:dyDescent="0.2">
      <c r="A20" s="281"/>
      <c r="B20" s="142" t="s">
        <v>47</v>
      </c>
      <c r="C20" s="219">
        <v>0.04</v>
      </c>
      <c r="D20" s="143">
        <v>0.02</v>
      </c>
      <c r="E20" s="143"/>
      <c r="F20" s="143"/>
      <c r="G20" s="143"/>
      <c r="H20" s="146"/>
      <c r="I20" s="282"/>
    </row>
    <row r="21" spans="1:9" ht="15" x14ac:dyDescent="0.2">
      <c r="A21" s="281"/>
      <c r="B21" s="142" t="s">
        <v>8</v>
      </c>
      <c r="C21" s="219">
        <f t="shared" ref="C21:D21" si="2">SUM(C18:C20)</f>
        <v>1</v>
      </c>
      <c r="D21" s="143">
        <f t="shared" si="2"/>
        <v>1</v>
      </c>
      <c r="E21" s="143"/>
      <c r="F21" s="143"/>
      <c r="G21" s="143"/>
      <c r="H21" s="146"/>
      <c r="I21" s="282"/>
    </row>
    <row r="22" spans="1:9" ht="15.75" thickBot="1" x14ac:dyDescent="0.25">
      <c r="A22" s="281"/>
      <c r="B22" s="147" t="s">
        <v>9</v>
      </c>
      <c r="C22" s="220">
        <v>0.94</v>
      </c>
      <c r="D22" s="148">
        <v>0.94</v>
      </c>
      <c r="E22" s="148">
        <v>0.06</v>
      </c>
      <c r="F22" s="148">
        <f>IF(D22-E22&gt;0,D22-E22,0)</f>
        <v>0.87999999999999989</v>
      </c>
      <c r="G22" s="148">
        <f>D22+E22</f>
        <v>1</v>
      </c>
      <c r="H22" s="149"/>
      <c r="I22" s="282"/>
    </row>
    <row r="23" spans="1:9" ht="30" x14ac:dyDescent="0.2">
      <c r="A23" s="281"/>
      <c r="B23" s="158" t="s">
        <v>275</v>
      </c>
      <c r="C23" s="247">
        <v>1.5E-3</v>
      </c>
      <c r="D23" s="247"/>
      <c r="E23" s="247"/>
      <c r="F23" s="247"/>
      <c r="G23" s="247"/>
      <c r="H23" s="247"/>
      <c r="I23" s="282"/>
    </row>
    <row r="24" spans="1:9" x14ac:dyDescent="0.2">
      <c r="B24" s="281" t="s">
        <v>227</v>
      </c>
      <c r="C24" s="281"/>
      <c r="D24" s="281"/>
      <c r="E24" s="281"/>
      <c r="F24" s="281"/>
      <c r="G24" s="281"/>
      <c r="H24" s="281"/>
    </row>
    <row r="25" spans="1:9" x14ac:dyDescent="0.2">
      <c r="B25" s="34" t="s">
        <v>46</v>
      </c>
    </row>
    <row r="26" spans="1:9" x14ac:dyDescent="0.2">
      <c r="B26" s="34" t="s">
        <v>89</v>
      </c>
    </row>
    <row r="27" spans="1:9" x14ac:dyDescent="0.2">
      <c r="A27" s="281" t="s">
        <v>229</v>
      </c>
      <c r="B27" s="281"/>
      <c r="C27" s="281"/>
      <c r="D27" s="281"/>
      <c r="E27" s="281"/>
      <c r="F27" s="281"/>
      <c r="G27" s="281"/>
      <c r="H27" s="281"/>
    </row>
    <row r="29" spans="1:9" ht="14.25" hidden="1" customHeight="1" x14ac:dyDescent="0.2">
      <c r="B29" s="70" t="s">
        <v>142</v>
      </c>
    </row>
    <row r="30" spans="1:9" ht="18" hidden="1" customHeight="1" x14ac:dyDescent="0.2"/>
    <row r="31" spans="1:9" ht="15" hidden="1" customHeight="1" x14ac:dyDescent="0.2">
      <c r="B31" s="70" t="s">
        <v>0</v>
      </c>
      <c r="F31" s="70" t="s">
        <v>137</v>
      </c>
    </row>
    <row r="32" spans="1:9" ht="30" hidden="1" customHeight="1" x14ac:dyDescent="0.2">
      <c r="B32" s="70" t="s">
        <v>114</v>
      </c>
      <c r="E32" s="70" t="e">
        <f>+#REF!+#REF!</f>
        <v>#REF!</v>
      </c>
      <c r="F32" s="70" t="s">
        <v>143</v>
      </c>
    </row>
    <row r="33" spans="1:9" ht="60" hidden="1" customHeight="1" x14ac:dyDescent="0.2">
      <c r="B33" s="70" t="s">
        <v>138</v>
      </c>
      <c r="E33" s="70" t="e">
        <f>+#REF!+#REF!</f>
        <v>#REF!</v>
      </c>
      <c r="F33" s="70" t="s">
        <v>4</v>
      </c>
    </row>
    <row r="34" spans="1:9" ht="75" hidden="1" customHeight="1" x14ac:dyDescent="0.2">
      <c r="B34" s="70" t="s">
        <v>116</v>
      </c>
      <c r="E34" s="70" t="e">
        <f>+#REF!+#REF!</f>
        <v>#REF!</v>
      </c>
      <c r="F34" s="70" t="s">
        <v>92</v>
      </c>
    </row>
    <row r="35" spans="1:9" ht="45" hidden="1" customHeight="1" x14ac:dyDescent="0.2">
      <c r="B35" s="70" t="s">
        <v>140</v>
      </c>
      <c r="E35" s="70" t="e">
        <f>+#REF!+#REF!</f>
        <v>#REF!</v>
      </c>
    </row>
    <row r="36" spans="1:9" ht="15" hidden="1" customHeight="1" x14ac:dyDescent="0.2">
      <c r="B36" s="70" t="s">
        <v>47</v>
      </c>
      <c r="E36" s="70" t="e">
        <f>+#REF!+#REF!</f>
        <v>#REF!</v>
      </c>
    </row>
    <row r="37" spans="1:9" s="83" customFormat="1" ht="15" hidden="1" customHeight="1" x14ac:dyDescent="0.2">
      <c r="B37" s="70" t="s">
        <v>8</v>
      </c>
      <c r="C37" s="70"/>
      <c r="D37" s="70"/>
      <c r="E37" s="70"/>
      <c r="F37" s="70"/>
      <c r="G37" s="70"/>
      <c r="H37" s="70"/>
    </row>
    <row r="38" spans="1:9" ht="15.75" hidden="1" customHeight="1" x14ac:dyDescent="0.2">
      <c r="B38" s="70" t="s">
        <v>9</v>
      </c>
      <c r="E38" s="70" t="e">
        <f>#REF!+#REF!</f>
        <v>#REF!</v>
      </c>
    </row>
    <row r="39" spans="1:9" ht="30" hidden="1" customHeight="1" x14ac:dyDescent="0.2">
      <c r="B39" s="70" t="s">
        <v>157</v>
      </c>
    </row>
    <row r="40" spans="1:9" s="83" customFormat="1" x14ac:dyDescent="0.2">
      <c r="B40" s="70"/>
      <c r="C40" s="70"/>
      <c r="D40" s="70"/>
      <c r="E40" s="70"/>
      <c r="F40" s="70"/>
      <c r="G40" s="70"/>
      <c r="H40" s="70"/>
    </row>
    <row r="41" spans="1:9" s="83" customFormat="1" ht="14.25" hidden="1" customHeight="1" x14ac:dyDescent="0.25">
      <c r="B41" s="245" t="s">
        <v>190</v>
      </c>
      <c r="C41" s="246"/>
      <c r="D41" s="246"/>
      <c r="E41" s="246"/>
      <c r="F41" s="246"/>
      <c r="G41" s="246"/>
      <c r="H41" s="246"/>
      <c r="I41" s="191"/>
    </row>
    <row r="42" spans="1:9" s="83" customFormat="1" ht="18.75" hidden="1" thickBot="1" x14ac:dyDescent="0.3">
      <c r="B42" s="283"/>
      <c r="C42" s="284"/>
      <c r="D42" s="284"/>
      <c r="E42" s="284"/>
      <c r="F42" s="284"/>
      <c r="G42" s="284"/>
      <c r="H42" s="284"/>
      <c r="I42" s="191"/>
    </row>
    <row r="43" spans="1:9" s="83" customFormat="1" ht="15" hidden="1" x14ac:dyDescent="0.25">
      <c r="B43" s="138" t="s">
        <v>0</v>
      </c>
      <c r="C43" s="140"/>
      <c r="D43" s="140"/>
      <c r="E43" s="139" t="s">
        <v>135</v>
      </c>
      <c r="F43" s="249" t="s">
        <v>136</v>
      </c>
      <c r="G43" s="250"/>
      <c r="H43" s="141" t="s">
        <v>137</v>
      </c>
      <c r="I43" s="191"/>
    </row>
    <row r="44" spans="1:9" s="83" customFormat="1" ht="45" hidden="1" x14ac:dyDescent="0.2">
      <c r="B44" s="142" t="s">
        <v>138</v>
      </c>
      <c r="C44" s="143"/>
      <c r="D44" s="143"/>
      <c r="E44" s="143">
        <v>0.05</v>
      </c>
      <c r="F44" s="143" t="e">
        <f>+#REF!-E44</f>
        <v>#REF!</v>
      </c>
      <c r="G44" s="143" t="e">
        <f>+#REF!+E44</f>
        <v>#REF!</v>
      </c>
      <c r="H44" s="144" t="s">
        <v>4</v>
      </c>
    </row>
    <row r="45" spans="1:9" s="83" customFormat="1" ht="45" hidden="1" x14ac:dyDescent="0.2">
      <c r="B45" s="142" t="s">
        <v>116</v>
      </c>
      <c r="C45" s="143"/>
      <c r="D45" s="143"/>
      <c r="E45" s="143">
        <v>0.06</v>
      </c>
      <c r="F45" s="143" t="e">
        <f>+#REF!-E45</f>
        <v>#REF!</v>
      </c>
      <c r="G45" s="143" t="e">
        <f>+#REF!+E45</f>
        <v>#REF!</v>
      </c>
      <c r="H45" s="145" t="s">
        <v>92</v>
      </c>
    </row>
    <row r="46" spans="1:9" ht="15" hidden="1" x14ac:dyDescent="0.2">
      <c r="B46" s="142" t="s">
        <v>47</v>
      </c>
      <c r="C46" s="143"/>
      <c r="D46" s="143"/>
      <c r="E46" s="143"/>
      <c r="F46" s="143"/>
      <c r="G46" s="143"/>
      <c r="H46" s="146"/>
    </row>
    <row r="47" spans="1:9" ht="15" hidden="1" x14ac:dyDescent="0.2">
      <c r="B47" s="142" t="s">
        <v>8</v>
      </c>
      <c r="C47" s="143"/>
      <c r="D47" s="143"/>
      <c r="E47" s="143"/>
      <c r="F47" s="143"/>
      <c r="G47" s="143"/>
      <c r="H47" s="146"/>
    </row>
    <row r="48" spans="1:9" ht="15.75" hidden="1" thickBot="1" x14ac:dyDescent="0.25">
      <c r="A48" s="67"/>
      <c r="B48" s="147" t="s">
        <v>9</v>
      </c>
      <c r="C48" s="203"/>
      <c r="D48" s="203"/>
      <c r="E48" s="143">
        <v>0.05</v>
      </c>
      <c r="F48" s="143">
        <v>0</v>
      </c>
      <c r="G48" s="143" t="e">
        <f>+#REF!+E48</f>
        <v>#REF!</v>
      </c>
      <c r="H48" s="149"/>
    </row>
    <row r="49" spans="1:9" ht="30" hidden="1" x14ac:dyDescent="0.2">
      <c r="A49" s="67"/>
      <c r="B49" s="158" t="s">
        <v>157</v>
      </c>
      <c r="C49" s="155"/>
      <c r="D49" s="155"/>
      <c r="E49" s="155"/>
      <c r="F49" s="155"/>
      <c r="G49" s="156"/>
    </row>
    <row r="50" spans="1:9" hidden="1" x14ac:dyDescent="0.2">
      <c r="A50" s="67"/>
    </row>
    <row r="51" spans="1:9" ht="14.25" hidden="1" customHeight="1" x14ac:dyDescent="0.25">
      <c r="A51" s="67"/>
      <c r="B51" s="245" t="s">
        <v>193</v>
      </c>
      <c r="C51" s="246"/>
      <c r="D51" s="246"/>
      <c r="E51" s="246"/>
      <c r="F51" s="246"/>
      <c r="G51" s="246"/>
      <c r="H51" s="246"/>
      <c r="I51" s="187"/>
    </row>
    <row r="52" spans="1:9" ht="18.75" hidden="1" thickBot="1" x14ac:dyDescent="0.3">
      <c r="B52" s="283"/>
      <c r="C52" s="284"/>
      <c r="D52" s="284"/>
      <c r="E52" s="284"/>
      <c r="F52" s="284"/>
      <c r="G52" s="284"/>
      <c r="H52" s="284"/>
      <c r="I52" s="187"/>
    </row>
    <row r="53" spans="1:9" ht="15" hidden="1" x14ac:dyDescent="0.2">
      <c r="B53" s="138" t="s">
        <v>0</v>
      </c>
      <c r="C53" s="140"/>
      <c r="D53" s="140"/>
      <c r="E53" s="139" t="s">
        <v>135</v>
      </c>
      <c r="F53" s="249" t="s">
        <v>136</v>
      </c>
      <c r="G53" s="250"/>
      <c r="H53" s="141" t="s">
        <v>137</v>
      </c>
    </row>
    <row r="54" spans="1:9" ht="30" hidden="1" x14ac:dyDescent="0.2">
      <c r="B54" s="142" t="s">
        <v>114</v>
      </c>
      <c r="C54" s="143"/>
      <c r="D54" s="143"/>
      <c r="E54" s="143">
        <v>0.06</v>
      </c>
      <c r="F54" s="143" t="e">
        <f>+#REF!-E54</f>
        <v>#REF!</v>
      </c>
      <c r="G54" s="143" t="e">
        <f>+#REF!+E54</f>
        <v>#REF!</v>
      </c>
      <c r="H54" s="144" t="s">
        <v>143</v>
      </c>
    </row>
    <row r="55" spans="1:9" ht="45" hidden="1" x14ac:dyDescent="0.2">
      <c r="B55" s="142" t="s">
        <v>138</v>
      </c>
      <c r="C55" s="143"/>
      <c r="D55" s="143"/>
      <c r="E55" s="143">
        <v>0.05</v>
      </c>
      <c r="F55" s="143" t="e">
        <f>+#REF!-E55</f>
        <v>#REF!</v>
      </c>
      <c r="G55" s="143" t="e">
        <f>+#REF!+E55</f>
        <v>#REF!</v>
      </c>
      <c r="H55" s="144" t="s">
        <v>4</v>
      </c>
    </row>
    <row r="56" spans="1:9" ht="45" hidden="1" x14ac:dyDescent="0.2">
      <c r="B56" s="142" t="s">
        <v>116</v>
      </c>
      <c r="C56" s="143"/>
      <c r="D56" s="143"/>
      <c r="E56" s="143">
        <v>0.06</v>
      </c>
      <c r="F56" s="143" t="e">
        <f>+#REF!-E56</f>
        <v>#REF!</v>
      </c>
      <c r="G56" s="143" t="e">
        <f>+#REF!+E56</f>
        <v>#REF!</v>
      </c>
      <c r="H56" s="145" t="s">
        <v>92</v>
      </c>
    </row>
    <row r="57" spans="1:9" ht="30" hidden="1" x14ac:dyDescent="0.2">
      <c r="B57" s="142" t="s">
        <v>140</v>
      </c>
      <c r="C57" s="143"/>
      <c r="D57" s="143"/>
      <c r="E57" s="143">
        <v>0.05</v>
      </c>
      <c r="F57" s="143">
        <v>0</v>
      </c>
      <c r="G57" s="143" t="e">
        <f>+#REF!+E57</f>
        <v>#REF!</v>
      </c>
      <c r="H57" s="146"/>
    </row>
    <row r="58" spans="1:9" ht="15" hidden="1" x14ac:dyDescent="0.2">
      <c r="B58" s="142" t="s">
        <v>47</v>
      </c>
      <c r="C58" s="143"/>
      <c r="D58" s="143"/>
      <c r="E58" s="143"/>
      <c r="F58" s="143" t="e">
        <f>+#REF!-E58</f>
        <v>#REF!</v>
      </c>
      <c r="G58" s="143" t="e">
        <f>+#REF!+E58</f>
        <v>#REF!</v>
      </c>
      <c r="H58" s="146"/>
    </row>
    <row r="59" spans="1:9" ht="15" hidden="1" x14ac:dyDescent="0.2">
      <c r="B59" s="142" t="s">
        <v>8</v>
      </c>
      <c r="C59" s="143"/>
      <c r="D59" s="143"/>
      <c r="E59" s="143"/>
      <c r="F59" s="143"/>
      <c r="G59" s="143"/>
      <c r="H59" s="146"/>
    </row>
    <row r="60" spans="1:9" ht="15.75" hidden="1" thickBot="1" x14ac:dyDescent="0.25">
      <c r="B60" s="147" t="s">
        <v>9</v>
      </c>
      <c r="C60" s="203"/>
      <c r="D60" s="203"/>
      <c r="E60" s="143">
        <v>0.05</v>
      </c>
      <c r="F60" s="40" t="e">
        <f>IF(#REF!-E60&gt;0,#REF!-E60,0)</f>
        <v>#REF!</v>
      </c>
      <c r="G60" s="40" t="e">
        <f>#REF!+E60</f>
        <v>#REF!</v>
      </c>
      <c r="H60" s="149"/>
    </row>
    <row r="61" spans="1:9" ht="30" hidden="1" x14ac:dyDescent="0.2">
      <c r="B61" s="158" t="s">
        <v>157</v>
      </c>
      <c r="C61" s="155"/>
      <c r="D61" s="155"/>
      <c r="E61" s="155"/>
      <c r="F61" s="155"/>
    </row>
    <row r="62" spans="1:9" hidden="1" x14ac:dyDescent="0.2">
      <c r="B62"/>
      <c r="C62"/>
      <c r="D62"/>
      <c r="E62"/>
      <c r="F62"/>
    </row>
    <row r="63" spans="1:9" ht="15" hidden="1" x14ac:dyDescent="0.25">
      <c r="B63" s="285" t="s">
        <v>144</v>
      </c>
      <c r="C63" s="286"/>
      <c r="D63" s="286"/>
      <c r="E63" s="286"/>
      <c r="F63" s="286"/>
      <c r="I63" s="187"/>
    </row>
    <row r="64" spans="1:9" ht="18" hidden="1" x14ac:dyDescent="0.2">
      <c r="B64" s="291"/>
      <c r="C64" s="292"/>
      <c r="D64" s="292"/>
      <c r="E64" s="292"/>
      <c r="F64" s="292"/>
    </row>
    <row r="65" spans="2:6" ht="15" hidden="1" x14ac:dyDescent="0.2">
      <c r="B65" s="138" t="s">
        <v>0</v>
      </c>
      <c r="C65" s="249"/>
      <c r="D65" s="249"/>
      <c r="E65" s="250"/>
      <c r="F65" s="141" t="s">
        <v>137</v>
      </c>
    </row>
    <row r="66" spans="2:6" ht="45" hidden="1" x14ac:dyDescent="0.2">
      <c r="B66" s="142" t="s">
        <v>138</v>
      </c>
      <c r="C66" s="143"/>
      <c r="D66" s="143"/>
      <c r="E66" s="143" t="e">
        <f>+#REF!+#REF!</f>
        <v>#REF!</v>
      </c>
      <c r="F66" s="144" t="s">
        <v>4</v>
      </c>
    </row>
    <row r="67" spans="2:6" ht="75" hidden="1" x14ac:dyDescent="0.2">
      <c r="B67" s="142" t="s">
        <v>116</v>
      </c>
      <c r="C67" s="143"/>
      <c r="D67" s="143"/>
      <c r="E67" s="143" t="e">
        <f>+#REF!+#REF!</f>
        <v>#REF!</v>
      </c>
      <c r="F67" s="145" t="s">
        <v>92</v>
      </c>
    </row>
    <row r="68" spans="2:6" ht="15" hidden="1" x14ac:dyDescent="0.2">
      <c r="B68" s="142" t="s">
        <v>47</v>
      </c>
      <c r="C68" s="143"/>
      <c r="D68" s="143"/>
      <c r="E68" s="143" t="e">
        <f>+#REF!+#REF!</f>
        <v>#REF!</v>
      </c>
      <c r="F68" s="146"/>
    </row>
    <row r="69" spans="2:6" ht="15" hidden="1" x14ac:dyDescent="0.2">
      <c r="B69" s="142" t="s">
        <v>8</v>
      </c>
      <c r="C69" s="143"/>
      <c r="D69" s="143"/>
      <c r="E69" s="143"/>
      <c r="F69" s="146"/>
    </row>
    <row r="70" spans="2:6" ht="15.75" hidden="1" thickBot="1" x14ac:dyDescent="0.25">
      <c r="B70" s="147" t="s">
        <v>9</v>
      </c>
      <c r="C70" s="40"/>
      <c r="D70" s="40"/>
      <c r="E70" s="40" t="e">
        <f>#REF!+#REF!</f>
        <v>#REF!</v>
      </c>
      <c r="F70" s="149"/>
    </row>
    <row r="71" spans="2:6" ht="30" hidden="1" x14ac:dyDescent="0.2">
      <c r="B71" s="158" t="s">
        <v>157</v>
      </c>
      <c r="C71" s="155"/>
      <c r="D71" s="155"/>
      <c r="E71" s="155"/>
      <c r="F71" s="155"/>
    </row>
    <row r="72" spans="2:6" hidden="1" x14ac:dyDescent="0.2"/>
    <row r="73" spans="2:6" hidden="1" x14ac:dyDescent="0.2">
      <c r="B73" s="285" t="s">
        <v>145</v>
      </c>
      <c r="C73" s="286"/>
      <c r="D73" s="286"/>
      <c r="E73" s="286"/>
      <c r="F73" s="286"/>
    </row>
    <row r="74" spans="2:6" ht="18" hidden="1" x14ac:dyDescent="0.2">
      <c r="B74" s="291"/>
      <c r="C74" s="292"/>
      <c r="D74" s="292"/>
      <c r="E74" s="292"/>
      <c r="F74" s="292"/>
    </row>
    <row r="75" spans="2:6" ht="15" hidden="1" x14ac:dyDescent="0.2">
      <c r="B75" s="138" t="s">
        <v>0</v>
      </c>
      <c r="C75" s="249"/>
      <c r="D75" s="249"/>
      <c r="E75" s="250"/>
      <c r="F75" s="141" t="s">
        <v>137</v>
      </c>
    </row>
    <row r="76" spans="2:6" ht="30" hidden="1" x14ac:dyDescent="0.2">
      <c r="B76" s="142" t="s">
        <v>114</v>
      </c>
      <c r="C76" s="143"/>
      <c r="D76" s="143"/>
      <c r="E76" s="143" t="e">
        <f>+#REF!+#REF!</f>
        <v>#REF!</v>
      </c>
      <c r="F76" s="144" t="s">
        <v>146</v>
      </c>
    </row>
    <row r="77" spans="2:6" ht="15" hidden="1" x14ac:dyDescent="0.2">
      <c r="B77" s="142" t="s">
        <v>47</v>
      </c>
      <c r="C77" s="143"/>
      <c r="D77" s="143"/>
      <c r="E77" s="143" t="e">
        <f>+#REF!+#REF!</f>
        <v>#REF!</v>
      </c>
      <c r="F77" s="146"/>
    </row>
    <row r="78" spans="2:6" ht="15" hidden="1" x14ac:dyDescent="0.2">
      <c r="B78" s="142" t="s">
        <v>8</v>
      </c>
      <c r="C78" s="143"/>
      <c r="D78" s="143"/>
      <c r="E78" s="143"/>
      <c r="F78" s="146"/>
    </row>
    <row r="79" spans="2:6" ht="15.75" hidden="1" thickBot="1" x14ac:dyDescent="0.25">
      <c r="B79" s="147" t="s">
        <v>9</v>
      </c>
      <c r="C79" s="40"/>
      <c r="D79" s="40"/>
      <c r="E79" s="40" t="e">
        <f>#REF!+#REF!</f>
        <v>#REF!</v>
      </c>
      <c r="F79" s="149"/>
    </row>
    <row r="80" spans="2:6" ht="30" hidden="1" x14ac:dyDescent="0.2">
      <c r="B80" s="158" t="s">
        <v>157</v>
      </c>
    </row>
    <row r="81" spans="2:9" hidden="1" x14ac:dyDescent="0.2"/>
    <row r="82" spans="2:9" hidden="1" x14ac:dyDescent="0.2">
      <c r="B82" s="285" t="s">
        <v>147</v>
      </c>
      <c r="C82" s="286"/>
      <c r="D82" s="286"/>
      <c r="E82" s="286"/>
      <c r="F82" s="287"/>
    </row>
    <row r="83" spans="2:9" ht="18.75" hidden="1" thickBot="1" x14ac:dyDescent="0.25">
      <c r="B83" s="288"/>
      <c r="C83" s="289"/>
      <c r="D83" s="289"/>
      <c r="E83" s="289"/>
      <c r="F83" s="290"/>
    </row>
    <row r="84" spans="2:9" ht="15" hidden="1" x14ac:dyDescent="0.2">
      <c r="B84" s="138" t="s">
        <v>0</v>
      </c>
      <c r="C84" s="249"/>
      <c r="D84" s="249"/>
      <c r="E84" s="250"/>
      <c r="F84" s="141" t="s">
        <v>137</v>
      </c>
    </row>
    <row r="85" spans="2:9" ht="45" hidden="1" x14ac:dyDescent="0.35">
      <c r="B85" s="142" t="s">
        <v>138</v>
      </c>
      <c r="C85" s="143"/>
      <c r="D85" s="143"/>
      <c r="E85" s="143" t="e">
        <f>+#REF!+#REF!</f>
        <v>#REF!</v>
      </c>
      <c r="F85" s="144" t="s">
        <v>4</v>
      </c>
      <c r="H85" s="192" t="s">
        <v>205</v>
      </c>
    </row>
    <row r="86" spans="2:9" ht="45" hidden="1" x14ac:dyDescent="0.2">
      <c r="B86" s="142" t="s">
        <v>116</v>
      </c>
      <c r="C86" s="143"/>
      <c r="D86" s="143"/>
      <c r="E86" s="143" t="e">
        <f>+#REF!+#REF!</f>
        <v>#REF!</v>
      </c>
      <c r="F86" s="145" t="s">
        <v>148</v>
      </c>
    </row>
    <row r="87" spans="2:9" ht="15" hidden="1" x14ac:dyDescent="0.2">
      <c r="B87" s="142" t="s">
        <v>47</v>
      </c>
      <c r="C87" s="143"/>
      <c r="D87" s="143"/>
      <c r="E87" s="143" t="e">
        <f>+#REF!+#REF!</f>
        <v>#REF!</v>
      </c>
      <c r="F87" s="146"/>
    </row>
    <row r="88" spans="2:9" ht="15" hidden="1" x14ac:dyDescent="0.2">
      <c r="B88" s="142" t="s">
        <v>8</v>
      </c>
      <c r="C88" s="143"/>
      <c r="D88" s="143"/>
      <c r="E88" s="143"/>
      <c r="F88" s="146"/>
    </row>
    <row r="89" spans="2:9" ht="15.75" hidden="1" thickBot="1" x14ac:dyDescent="0.25">
      <c r="B89" s="147" t="s">
        <v>9</v>
      </c>
      <c r="C89" s="40"/>
      <c r="D89" s="40"/>
      <c r="E89" s="40" t="e">
        <f>#REF!+#REF!</f>
        <v>#REF!</v>
      </c>
      <c r="F89" s="149"/>
    </row>
    <row r="90" spans="2:9" ht="30" hidden="1" x14ac:dyDescent="0.2">
      <c r="B90" s="158" t="s">
        <v>157</v>
      </c>
    </row>
    <row r="91" spans="2:9" hidden="1" x14ac:dyDescent="0.2"/>
    <row r="92" spans="2:9" ht="14.25" hidden="1" customHeight="1" x14ac:dyDescent="0.2">
      <c r="B92" s="245" t="s">
        <v>168</v>
      </c>
      <c r="C92" s="246"/>
      <c r="D92" s="246"/>
      <c r="E92" s="246"/>
      <c r="F92" s="246"/>
      <c r="G92" s="246"/>
      <c r="H92" s="246"/>
      <c r="I92" s="184"/>
    </row>
    <row r="93" spans="2:9" ht="18.75" hidden="1" thickBot="1" x14ac:dyDescent="0.25">
      <c r="B93" s="283"/>
      <c r="C93" s="284"/>
      <c r="D93" s="284"/>
      <c r="E93" s="284"/>
      <c r="F93" s="284"/>
      <c r="G93" s="284"/>
      <c r="H93" s="284"/>
      <c r="I93" s="184"/>
    </row>
    <row r="94" spans="2:9" ht="15" hidden="1" x14ac:dyDescent="0.2">
      <c r="B94" s="138" t="s">
        <v>0</v>
      </c>
      <c r="C94" s="140"/>
      <c r="D94" s="140"/>
      <c r="E94" s="139" t="s">
        <v>135</v>
      </c>
      <c r="F94" s="249" t="s">
        <v>136</v>
      </c>
      <c r="G94" s="250"/>
      <c r="H94" s="141" t="s">
        <v>137</v>
      </c>
      <c r="I94" s="184"/>
    </row>
    <row r="95" spans="2:9" ht="30" hidden="1" x14ac:dyDescent="0.2">
      <c r="B95" s="142" t="s">
        <v>114</v>
      </c>
      <c r="C95" s="143"/>
      <c r="D95" s="143"/>
      <c r="E95" s="143">
        <v>0.06</v>
      </c>
      <c r="F95" s="143" t="e">
        <f>+#REF!-E95</f>
        <v>#REF!</v>
      </c>
      <c r="G95" s="143" t="e">
        <f>+#REF!+E95</f>
        <v>#REF!</v>
      </c>
      <c r="H95" s="144" t="s">
        <v>143</v>
      </c>
    </row>
    <row r="96" spans="2:9" ht="45" hidden="1" x14ac:dyDescent="0.2">
      <c r="B96" s="142" t="s">
        <v>138</v>
      </c>
      <c r="C96" s="143"/>
      <c r="D96" s="143"/>
      <c r="E96" s="143">
        <v>0.05</v>
      </c>
      <c r="F96" s="143" t="e">
        <f>+#REF!-E96</f>
        <v>#REF!</v>
      </c>
      <c r="G96" s="143" t="e">
        <f>+#REF!+E96</f>
        <v>#REF!</v>
      </c>
      <c r="H96" s="144" t="s">
        <v>4</v>
      </c>
    </row>
    <row r="97" spans="2:9" ht="45" hidden="1" x14ac:dyDescent="0.2">
      <c r="B97" s="142" t="s">
        <v>116</v>
      </c>
      <c r="C97" s="143"/>
      <c r="D97" s="143"/>
      <c r="E97" s="143">
        <v>0.06</v>
      </c>
      <c r="F97" s="143" t="e">
        <f>+#REF!-E97</f>
        <v>#REF!</v>
      </c>
      <c r="G97" s="143" t="e">
        <f>+#REF!+E97</f>
        <v>#REF!</v>
      </c>
      <c r="H97" s="145" t="s">
        <v>92</v>
      </c>
    </row>
    <row r="98" spans="2:9" ht="15" hidden="1" x14ac:dyDescent="0.2">
      <c r="B98" s="142" t="s">
        <v>47</v>
      </c>
      <c r="C98" s="143"/>
      <c r="D98" s="143"/>
      <c r="E98" s="143"/>
      <c r="F98" s="143" t="e">
        <f>+#REF!-E98</f>
        <v>#REF!</v>
      </c>
      <c r="G98" s="143" t="e">
        <f>+#REF!+E98</f>
        <v>#REF!</v>
      </c>
      <c r="H98" s="146"/>
    </row>
    <row r="99" spans="2:9" ht="15" hidden="1" x14ac:dyDescent="0.2">
      <c r="B99" s="142" t="s">
        <v>8</v>
      </c>
      <c r="C99" s="143"/>
      <c r="D99" s="143"/>
      <c r="E99" s="143"/>
      <c r="F99" s="143"/>
      <c r="G99" s="143"/>
      <c r="H99" s="146"/>
    </row>
    <row r="100" spans="2:9" ht="15.75" hidden="1" thickBot="1" x14ac:dyDescent="0.25">
      <c r="B100" s="147" t="s">
        <v>9</v>
      </c>
      <c r="C100" s="203"/>
      <c r="D100" s="203"/>
      <c r="E100" s="143">
        <v>0.05</v>
      </c>
      <c r="F100" s="40" t="e">
        <f>IF(#REF!-E100&gt;0,#REF!-E100,0)</f>
        <v>#REF!</v>
      </c>
      <c r="G100" s="40" t="e">
        <f>#REF!+E100</f>
        <v>#REF!</v>
      </c>
      <c r="H100" s="149"/>
    </row>
    <row r="101" spans="2:9" ht="30" hidden="1" x14ac:dyDescent="0.2">
      <c r="B101" s="158" t="s">
        <v>157</v>
      </c>
    </row>
    <row r="102" spans="2:9" hidden="1" x14ac:dyDescent="0.2"/>
    <row r="103" spans="2:9" ht="18" hidden="1" customHeight="1" x14ac:dyDescent="0.25">
      <c r="B103" s="245" t="s">
        <v>186</v>
      </c>
      <c r="C103" s="246"/>
      <c r="D103" s="246"/>
      <c r="E103" s="246"/>
      <c r="F103" s="246"/>
      <c r="G103" s="246"/>
      <c r="H103" s="246"/>
      <c r="I103" s="187"/>
    </row>
    <row r="104" spans="2:9" ht="18.75" hidden="1" thickBot="1" x14ac:dyDescent="0.3">
      <c r="B104" s="283"/>
      <c r="C104" s="284"/>
      <c r="D104" s="284"/>
      <c r="E104" s="284"/>
      <c r="F104" s="284"/>
      <c r="G104" s="284"/>
      <c r="H104" s="284"/>
      <c r="I104" s="187"/>
    </row>
    <row r="105" spans="2:9" ht="15" hidden="1" x14ac:dyDescent="0.2">
      <c r="B105" s="138" t="s">
        <v>0</v>
      </c>
      <c r="C105" s="140"/>
      <c r="D105" s="140"/>
      <c r="E105" s="139" t="s">
        <v>135</v>
      </c>
      <c r="F105" s="272" t="s">
        <v>136</v>
      </c>
      <c r="G105" s="273"/>
      <c r="H105" s="141" t="s">
        <v>137</v>
      </c>
    </row>
    <row r="106" spans="2:9" ht="30" hidden="1" x14ac:dyDescent="0.2">
      <c r="B106" s="142" t="s">
        <v>114</v>
      </c>
      <c r="C106" s="143"/>
      <c r="D106" s="143"/>
      <c r="E106" s="143">
        <v>0.06</v>
      </c>
      <c r="F106" s="143" t="e">
        <f>+#REF!-E106</f>
        <v>#REF!</v>
      </c>
      <c r="G106" s="143" t="e">
        <f>+#REF!+E106</f>
        <v>#REF!</v>
      </c>
      <c r="H106" s="144" t="s">
        <v>149</v>
      </c>
    </row>
    <row r="107" spans="2:9" ht="15" hidden="1" x14ac:dyDescent="0.2">
      <c r="B107" s="142" t="s">
        <v>47</v>
      </c>
      <c r="C107" s="143"/>
      <c r="D107" s="143"/>
      <c r="E107" s="143"/>
      <c r="F107" s="143" t="e">
        <f>+#REF!-E107</f>
        <v>#REF!</v>
      </c>
      <c r="G107" s="143" t="e">
        <f>+#REF!+E107</f>
        <v>#REF!</v>
      </c>
      <c r="H107" s="146"/>
    </row>
    <row r="108" spans="2:9" ht="15" hidden="1" x14ac:dyDescent="0.2">
      <c r="B108" s="142" t="s">
        <v>8</v>
      </c>
      <c r="C108" s="143"/>
      <c r="D108" s="143"/>
      <c r="E108" s="143"/>
      <c r="F108" s="143"/>
      <c r="G108" s="143"/>
      <c r="H108" s="146"/>
    </row>
    <row r="109" spans="2:9" ht="15.75" hidden="1" thickBot="1" x14ac:dyDescent="0.25">
      <c r="B109" s="147" t="s">
        <v>9</v>
      </c>
      <c r="C109" s="203"/>
      <c r="D109" s="203"/>
      <c r="E109" s="143">
        <v>0.05</v>
      </c>
      <c r="F109" s="40" t="e">
        <f>IF(#REF!-E109&gt;0,#REF!-E109,0)</f>
        <v>#REF!</v>
      </c>
      <c r="G109" s="40" t="e">
        <f>#REF!+E109</f>
        <v>#REF!</v>
      </c>
      <c r="H109" s="149"/>
    </row>
    <row r="110" spans="2:9" ht="30" hidden="1" x14ac:dyDescent="0.2">
      <c r="B110" s="158" t="s">
        <v>157</v>
      </c>
      <c r="C110" s="159"/>
      <c r="D110" s="159"/>
      <c r="E110" s="159"/>
      <c r="F110" s="156"/>
    </row>
    <row r="111" spans="2:9" hidden="1" x14ac:dyDescent="0.2"/>
    <row r="112" spans="2:9" ht="14.25" hidden="1" customHeight="1" x14ac:dyDescent="0.25">
      <c r="B112" s="245" t="s">
        <v>187</v>
      </c>
      <c r="C112" s="246"/>
      <c r="D112" s="246"/>
      <c r="E112" s="246"/>
      <c r="F112" s="246"/>
      <c r="G112" s="246"/>
      <c r="H112" s="246"/>
      <c r="I112" s="187"/>
    </row>
    <row r="113" spans="2:9" ht="18.75" hidden="1" thickBot="1" x14ac:dyDescent="0.3">
      <c r="B113" s="283"/>
      <c r="C113" s="284"/>
      <c r="D113" s="284"/>
      <c r="E113" s="284"/>
      <c r="F113" s="284"/>
      <c r="G113" s="284"/>
      <c r="H113" s="284"/>
      <c r="I113" s="187"/>
    </row>
    <row r="114" spans="2:9" ht="15" hidden="1" x14ac:dyDescent="0.25">
      <c r="B114" s="138" t="s">
        <v>0</v>
      </c>
      <c r="C114" s="140"/>
      <c r="D114" s="140"/>
      <c r="E114" s="139" t="s">
        <v>135</v>
      </c>
      <c r="F114" s="249" t="s">
        <v>136</v>
      </c>
      <c r="G114" s="250"/>
      <c r="H114" s="141" t="s">
        <v>137</v>
      </c>
      <c r="I114" s="187"/>
    </row>
    <row r="115" spans="2:9" ht="30" hidden="1" x14ac:dyDescent="0.2">
      <c r="B115" s="142" t="s">
        <v>114</v>
      </c>
      <c r="C115" s="143"/>
      <c r="D115" s="143"/>
      <c r="E115" s="143">
        <v>0.05</v>
      </c>
      <c r="F115" s="143">
        <v>0</v>
      </c>
      <c r="G115" s="143" t="e">
        <f>+#REF!+E115</f>
        <v>#REF!</v>
      </c>
      <c r="H115" s="144"/>
    </row>
    <row r="116" spans="2:9" ht="45" hidden="1" x14ac:dyDescent="0.2">
      <c r="B116" s="142" t="s">
        <v>138</v>
      </c>
      <c r="C116" s="143"/>
      <c r="D116" s="143"/>
      <c r="E116" s="143">
        <v>0.05</v>
      </c>
      <c r="F116" s="143">
        <v>0</v>
      </c>
      <c r="G116" s="143" t="e">
        <f>+#REF!+E116</f>
        <v>#REF!</v>
      </c>
      <c r="H116" s="144"/>
    </row>
    <row r="117" spans="2:9" ht="30" hidden="1" x14ac:dyDescent="0.2">
      <c r="B117" s="142" t="s">
        <v>116</v>
      </c>
      <c r="C117" s="143"/>
      <c r="D117" s="143"/>
      <c r="E117" s="143">
        <v>0.05</v>
      </c>
      <c r="F117" s="143">
        <v>0</v>
      </c>
      <c r="G117" s="143" t="e">
        <f>+#REF!+E117</f>
        <v>#REF!</v>
      </c>
      <c r="H117" s="145"/>
    </row>
    <row r="118" spans="2:9" ht="15" hidden="1" x14ac:dyDescent="0.2">
      <c r="B118" s="142" t="s">
        <v>47</v>
      </c>
      <c r="C118" s="143"/>
      <c r="D118" s="143"/>
      <c r="E118" s="143">
        <v>0.05</v>
      </c>
      <c r="F118" s="143">
        <v>0</v>
      </c>
      <c r="G118" s="143" t="e">
        <f>+#REF!+E118</f>
        <v>#REF!</v>
      </c>
      <c r="H118" s="146"/>
    </row>
    <row r="119" spans="2:9" ht="15" hidden="1" x14ac:dyDescent="0.2">
      <c r="B119" s="142" t="s">
        <v>8</v>
      </c>
      <c r="C119" s="143"/>
      <c r="D119" s="143"/>
      <c r="E119" s="143">
        <v>0.05</v>
      </c>
      <c r="F119" s="143">
        <v>0</v>
      </c>
      <c r="G119" s="143" t="e">
        <f>+#REF!+E119</f>
        <v>#REF!</v>
      </c>
      <c r="H119" s="146"/>
    </row>
    <row r="120" spans="2:9" ht="15.75" hidden="1" thickBot="1" x14ac:dyDescent="0.25">
      <c r="B120" s="147" t="s">
        <v>9</v>
      </c>
      <c r="C120" s="203"/>
      <c r="D120" s="203"/>
      <c r="E120" s="143">
        <v>0.05</v>
      </c>
      <c r="F120" s="40" t="e">
        <f>IF(#REF!-E120&gt;0,#REF!-E120,0)</f>
        <v>#REF!</v>
      </c>
      <c r="G120" s="40" t="e">
        <f>#REF!+E120</f>
        <v>#REF!</v>
      </c>
      <c r="H120" s="149"/>
    </row>
    <row r="121" spans="2:9" ht="30" hidden="1" x14ac:dyDescent="0.2">
      <c r="B121" s="158" t="s">
        <v>157</v>
      </c>
      <c r="C121" s="160"/>
      <c r="D121" s="160"/>
    </row>
    <row r="122" spans="2:9" hidden="1" x14ac:dyDescent="0.2"/>
    <row r="123" spans="2:9" hidden="1" x14ac:dyDescent="0.2"/>
    <row r="124" spans="2:9" hidden="1" x14ac:dyDescent="0.2"/>
    <row r="125" spans="2:9" ht="18" hidden="1" x14ac:dyDescent="0.25">
      <c r="B125" s="258" t="s">
        <v>188</v>
      </c>
      <c r="C125" s="246"/>
      <c r="D125" s="246"/>
      <c r="E125" s="246"/>
      <c r="F125" s="246"/>
      <c r="G125" s="246"/>
      <c r="H125" s="246"/>
      <c r="I125" s="187"/>
    </row>
    <row r="126" spans="2:9" ht="18.75" hidden="1" thickBot="1" x14ac:dyDescent="0.25">
      <c r="B126" s="283"/>
      <c r="C126" s="284"/>
      <c r="D126" s="284"/>
      <c r="E126" s="284"/>
      <c r="F126" s="284"/>
      <c r="G126" s="284"/>
      <c r="H126" s="284"/>
    </row>
    <row r="127" spans="2:9" ht="15" hidden="1" x14ac:dyDescent="0.25">
      <c r="B127" s="138" t="s">
        <v>0</v>
      </c>
      <c r="C127" s="140"/>
      <c r="D127" s="140"/>
      <c r="E127" s="139" t="s">
        <v>135</v>
      </c>
      <c r="F127" s="249" t="s">
        <v>136</v>
      </c>
      <c r="G127" s="250"/>
      <c r="H127" s="141" t="s">
        <v>137</v>
      </c>
      <c r="I127" s="187"/>
    </row>
    <row r="128" spans="2:9" ht="30" hidden="1" x14ac:dyDescent="0.2">
      <c r="B128" s="142" t="s">
        <v>114</v>
      </c>
      <c r="C128" s="143"/>
      <c r="D128" s="143"/>
      <c r="E128" s="143">
        <v>0.06</v>
      </c>
      <c r="F128" s="143" t="e">
        <f>+#REF!-E128</f>
        <v>#REF!</v>
      </c>
      <c r="G128" s="143" t="e">
        <f>+#REF!+E128</f>
        <v>#REF!</v>
      </c>
      <c r="H128" s="144" t="s">
        <v>143</v>
      </c>
    </row>
    <row r="129" spans="2:8" ht="45" hidden="1" x14ac:dyDescent="0.2">
      <c r="B129" s="142" t="s">
        <v>138</v>
      </c>
      <c r="C129" s="143"/>
      <c r="D129" s="143"/>
      <c r="E129" s="143">
        <v>0.05</v>
      </c>
      <c r="F129" s="143" t="e">
        <f>+#REF!-E129</f>
        <v>#REF!</v>
      </c>
      <c r="G129" s="143" t="e">
        <f>+#REF!+E129</f>
        <v>#REF!</v>
      </c>
      <c r="H129" s="144" t="s">
        <v>4</v>
      </c>
    </row>
    <row r="130" spans="2:8" ht="45" hidden="1" x14ac:dyDescent="0.2">
      <c r="B130" s="142" t="s">
        <v>116</v>
      </c>
      <c r="C130" s="143"/>
      <c r="D130" s="143"/>
      <c r="E130" s="143">
        <v>0.06</v>
      </c>
      <c r="F130" s="143" t="e">
        <f>+#REF!-E130</f>
        <v>#REF!</v>
      </c>
      <c r="G130" s="143" t="e">
        <f>+#REF!+E130</f>
        <v>#REF!</v>
      </c>
      <c r="H130" s="145" t="s">
        <v>92</v>
      </c>
    </row>
    <row r="131" spans="2:8" ht="15" hidden="1" x14ac:dyDescent="0.2">
      <c r="B131" s="142" t="s">
        <v>47</v>
      </c>
      <c r="C131" s="143"/>
      <c r="D131" s="143"/>
      <c r="E131" s="143"/>
      <c r="F131" s="143" t="e">
        <f>+#REF!-E131</f>
        <v>#REF!</v>
      </c>
      <c r="G131" s="143" t="e">
        <f>+#REF!+E131</f>
        <v>#REF!</v>
      </c>
      <c r="H131" s="146"/>
    </row>
    <row r="132" spans="2:8" ht="15" hidden="1" x14ac:dyDescent="0.2">
      <c r="B132" s="142" t="s">
        <v>8</v>
      </c>
      <c r="C132" s="143"/>
      <c r="D132" s="143"/>
      <c r="E132" s="143"/>
      <c r="F132" s="143"/>
      <c r="G132" s="143"/>
      <c r="H132" s="146"/>
    </row>
    <row r="133" spans="2:8" ht="15.75" hidden="1" thickBot="1" x14ac:dyDescent="0.25">
      <c r="B133" s="147" t="s">
        <v>9</v>
      </c>
      <c r="C133" s="203"/>
      <c r="D133" s="203"/>
      <c r="E133" s="143">
        <v>0.05</v>
      </c>
      <c r="F133" s="40" t="e">
        <f>IF(#REF!-E133&gt;0,#REF!-E133,0)</f>
        <v>#REF!</v>
      </c>
      <c r="G133" s="40" t="e">
        <f>#REF!+E133</f>
        <v>#REF!</v>
      </c>
      <c r="H133" s="149"/>
    </row>
  </sheetData>
  <mergeCells count="45">
    <mergeCell ref="B1:H2"/>
    <mergeCell ref="F6:G6"/>
    <mergeCell ref="F17:G17"/>
    <mergeCell ref="C65:E65"/>
    <mergeCell ref="B41:H41"/>
    <mergeCell ref="B42:H42"/>
    <mergeCell ref="F43:G43"/>
    <mergeCell ref="B51:H51"/>
    <mergeCell ref="B52:H52"/>
    <mergeCell ref="F53:G53"/>
    <mergeCell ref="B63:F63"/>
    <mergeCell ref="B64:F64"/>
    <mergeCell ref="C23:H23"/>
    <mergeCell ref="C12:H12"/>
    <mergeCell ref="B3:H3"/>
    <mergeCell ref="B24:H24"/>
    <mergeCell ref="B92:H92"/>
    <mergeCell ref="B93:H93"/>
    <mergeCell ref="F94:G94"/>
    <mergeCell ref="B73:F73"/>
    <mergeCell ref="B74:F74"/>
    <mergeCell ref="C75:E75"/>
    <mergeCell ref="B125:H125"/>
    <mergeCell ref="B126:H126"/>
    <mergeCell ref="F127:G127"/>
    <mergeCell ref="B4:H4"/>
    <mergeCell ref="B5:H5"/>
    <mergeCell ref="B15:H15"/>
    <mergeCell ref="B16:H16"/>
    <mergeCell ref="B103:H103"/>
    <mergeCell ref="B104:H104"/>
    <mergeCell ref="F105:G105"/>
    <mergeCell ref="B112:H112"/>
    <mergeCell ref="B113:H113"/>
    <mergeCell ref="F114:G114"/>
    <mergeCell ref="B82:F82"/>
    <mergeCell ref="B83:F83"/>
    <mergeCell ref="C84:E84"/>
    <mergeCell ref="A27:H27"/>
    <mergeCell ref="A4:A12"/>
    <mergeCell ref="B13:H13"/>
    <mergeCell ref="I4:I12"/>
    <mergeCell ref="B14:H14"/>
    <mergeCell ref="A15:A23"/>
    <mergeCell ref="I15:I23"/>
  </mergeCells>
  <pageMargins left="0.27" right="0.26" top="0.31" bottom="0.33" header="0.31496062992125984" footer="0.25"/>
  <pageSetup paperSize="9" scale="6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5"/>
  <sheetViews>
    <sheetView showGridLines="0" rightToLeft="1" topLeftCell="A54" zoomScale="80" zoomScaleNormal="80" zoomScaleSheetLayoutView="70" workbookViewId="0">
      <selection activeCell="O75" sqref="O75"/>
    </sheetView>
  </sheetViews>
  <sheetFormatPr defaultColWidth="8" defaultRowHeight="14.25" x14ac:dyDescent="0.2"/>
  <cols>
    <col min="1" max="1" width="8" style="47"/>
    <col min="2" max="2" width="36" style="47" customWidth="1"/>
    <col min="3" max="3" width="14" style="47" bestFit="1" customWidth="1"/>
    <col min="4" max="4" width="14" style="47" customWidth="1"/>
    <col min="5" max="5" width="16.375" style="47" customWidth="1"/>
    <col min="6" max="6" width="12.25" style="47" customWidth="1"/>
    <col min="7" max="7" width="12.375" style="47" customWidth="1"/>
    <col min="8" max="8" width="43.125" style="47" customWidth="1"/>
    <col min="9" max="9" width="24.75" style="47" customWidth="1"/>
    <col min="10" max="10" width="30.375" style="47" bestFit="1" customWidth="1"/>
    <col min="11" max="16384" width="8" style="47"/>
  </cols>
  <sheetData>
    <row r="1" spans="1:10" ht="14.25" customHeight="1" x14ac:dyDescent="0.2">
      <c r="B1" s="270" t="str">
        <f>'קרן י'!B1</f>
        <v>מדיניות השקעה לשנת 2026</v>
      </c>
      <c r="C1" s="270"/>
      <c r="D1" s="270"/>
      <c r="E1" s="270"/>
      <c r="F1" s="270"/>
      <c r="G1" s="270"/>
      <c r="H1" s="270"/>
      <c r="I1" s="270"/>
    </row>
    <row r="2" spans="1:10" ht="27.6" customHeight="1" x14ac:dyDescent="0.2">
      <c r="B2" s="270"/>
      <c r="C2" s="270"/>
      <c r="D2" s="270"/>
      <c r="E2" s="270"/>
      <c r="F2" s="270"/>
      <c r="G2" s="270"/>
      <c r="H2" s="270"/>
      <c r="I2" s="270"/>
    </row>
    <row r="3" spans="1:10" ht="27.6" customHeight="1" x14ac:dyDescent="0.2">
      <c r="B3" s="295" t="s">
        <v>225</v>
      </c>
      <c r="C3" s="295"/>
      <c r="D3" s="295"/>
      <c r="E3" s="295"/>
      <c r="F3" s="295"/>
      <c r="G3" s="295"/>
      <c r="H3" s="295"/>
      <c r="I3" s="295"/>
    </row>
    <row r="4" spans="1:10" ht="18" x14ac:dyDescent="0.2">
      <c r="A4" s="271" t="s">
        <v>226</v>
      </c>
      <c r="B4" s="300" t="s">
        <v>245</v>
      </c>
      <c r="C4" s="301"/>
      <c r="D4" s="301"/>
      <c r="E4" s="301"/>
      <c r="F4" s="301"/>
      <c r="G4" s="301"/>
      <c r="H4" s="301"/>
      <c r="I4" s="301"/>
      <c r="J4" s="298" t="s">
        <v>232</v>
      </c>
    </row>
    <row r="5" spans="1:10" ht="18" x14ac:dyDescent="0.2">
      <c r="A5" s="271"/>
      <c r="B5" s="303" t="s">
        <v>196</v>
      </c>
      <c r="C5" s="304"/>
      <c r="D5" s="304"/>
      <c r="E5" s="304"/>
      <c r="F5" s="304"/>
      <c r="G5" s="304"/>
      <c r="H5" s="304"/>
      <c r="I5" s="304"/>
      <c r="J5" s="302"/>
    </row>
    <row r="6" spans="1:10" ht="30" x14ac:dyDescent="0.2">
      <c r="A6" s="271"/>
      <c r="B6" s="48" t="s">
        <v>0</v>
      </c>
      <c r="C6" s="215" t="s">
        <v>279</v>
      </c>
      <c r="D6" s="36" t="s">
        <v>280</v>
      </c>
      <c r="E6" s="48" t="s">
        <v>72</v>
      </c>
      <c r="F6" s="296" t="s">
        <v>40</v>
      </c>
      <c r="G6" s="297"/>
      <c r="H6" s="296" t="s">
        <v>91</v>
      </c>
      <c r="I6" s="299"/>
      <c r="J6" s="302"/>
    </row>
    <row r="7" spans="1:10" ht="15" x14ac:dyDescent="0.2">
      <c r="A7" s="271"/>
      <c r="B7" s="49"/>
      <c r="C7" s="56"/>
      <c r="D7" s="51"/>
      <c r="E7" s="50"/>
      <c r="F7" s="50"/>
      <c r="G7" s="50"/>
      <c r="H7" s="55">
        <v>0.27</v>
      </c>
      <c r="I7" s="58" t="s">
        <v>75</v>
      </c>
      <c r="J7" s="302"/>
    </row>
    <row r="8" spans="1:10" ht="15" x14ac:dyDescent="0.2">
      <c r="A8" s="271"/>
      <c r="B8" s="49"/>
      <c r="C8" s="51"/>
      <c r="D8" s="51"/>
      <c r="E8" s="52"/>
      <c r="F8" s="52"/>
      <c r="G8" s="52"/>
      <c r="H8" s="55">
        <v>9.6000000000000002E-2</v>
      </c>
      <c r="I8" s="58" t="s">
        <v>93</v>
      </c>
      <c r="J8" s="302"/>
    </row>
    <row r="9" spans="1:10" ht="15" x14ac:dyDescent="0.2">
      <c r="A9" s="271"/>
      <c r="B9" s="49"/>
      <c r="C9" s="51"/>
      <c r="D9" s="51"/>
      <c r="E9" s="52"/>
      <c r="F9" s="52"/>
      <c r="G9" s="52"/>
      <c r="H9" s="55">
        <v>9.6000000000000002E-2</v>
      </c>
      <c r="I9" s="58" t="s">
        <v>78</v>
      </c>
      <c r="J9" s="302"/>
    </row>
    <row r="10" spans="1:10" ht="15" x14ac:dyDescent="0.2">
      <c r="A10" s="271"/>
      <c r="B10" s="49"/>
      <c r="C10" s="51"/>
      <c r="D10" s="51"/>
      <c r="E10" s="52"/>
      <c r="F10" s="52"/>
      <c r="G10" s="52"/>
      <c r="H10" s="55">
        <v>4.8000000000000001E-2</v>
      </c>
      <c r="I10" s="58" t="s">
        <v>77</v>
      </c>
      <c r="J10" s="302"/>
    </row>
    <row r="11" spans="1:10" ht="15" x14ac:dyDescent="0.2">
      <c r="A11" s="271"/>
      <c r="B11" s="49" t="s">
        <v>76</v>
      </c>
      <c r="C11" s="223">
        <v>0.57999999999999996</v>
      </c>
      <c r="D11" s="51">
        <v>0.55000000000000004</v>
      </c>
      <c r="E11" s="52">
        <v>0.06</v>
      </c>
      <c r="F11" s="52">
        <f>IF(D11-E11&gt;0,D11-E11,0)</f>
        <v>0.49000000000000005</v>
      </c>
      <c r="G11" s="52">
        <f>D11+E11</f>
        <v>0.6100000000000001</v>
      </c>
      <c r="H11" s="55">
        <v>0.09</v>
      </c>
      <c r="I11" s="58" t="s">
        <v>103</v>
      </c>
      <c r="J11" s="302"/>
    </row>
    <row r="12" spans="1:10" ht="15" x14ac:dyDescent="0.2">
      <c r="A12" s="271"/>
      <c r="B12" s="49"/>
      <c r="C12" s="223"/>
      <c r="D12" s="51"/>
      <c r="E12" s="52"/>
      <c r="F12" s="52"/>
      <c r="G12" s="52"/>
      <c r="H12" s="55">
        <v>0.36000000000000004</v>
      </c>
      <c r="I12" s="58" t="s">
        <v>79</v>
      </c>
      <c r="J12" s="302"/>
    </row>
    <row r="13" spans="1:10" ht="15" x14ac:dyDescent="0.2">
      <c r="A13" s="271"/>
      <c r="B13" s="49"/>
      <c r="C13" s="223"/>
      <c r="D13" s="51"/>
      <c r="E13" s="52"/>
      <c r="F13" s="52"/>
      <c r="G13" s="52"/>
      <c r="H13" s="55">
        <v>2.0000000000000004E-2</v>
      </c>
      <c r="I13" s="58" t="s">
        <v>94</v>
      </c>
      <c r="J13" s="302"/>
    </row>
    <row r="14" spans="1:10" ht="30" x14ac:dyDescent="0.2">
      <c r="A14" s="271"/>
      <c r="B14" s="53"/>
      <c r="C14" s="224"/>
      <c r="D14" s="54"/>
      <c r="E14" s="55"/>
      <c r="F14" s="55"/>
      <c r="G14" s="55"/>
      <c r="H14" s="55">
        <v>2.0000000000000004E-2</v>
      </c>
      <c r="I14" s="58" t="s">
        <v>87</v>
      </c>
      <c r="J14" s="302"/>
    </row>
    <row r="15" spans="1:10" ht="15" x14ac:dyDescent="0.2">
      <c r="A15" s="271"/>
      <c r="B15" s="49"/>
      <c r="C15" s="225"/>
      <c r="D15" s="51"/>
      <c r="E15" s="52"/>
      <c r="F15" s="52"/>
      <c r="G15" s="52"/>
      <c r="H15" s="55">
        <v>0.12</v>
      </c>
      <c r="I15" s="58" t="s">
        <v>104</v>
      </c>
      <c r="J15" s="302"/>
    </row>
    <row r="16" spans="1:10" ht="15" x14ac:dyDescent="0.2">
      <c r="A16" s="271"/>
      <c r="B16" s="49"/>
      <c r="C16" s="223"/>
      <c r="D16" s="51"/>
      <c r="E16" s="52"/>
      <c r="F16" s="52"/>
      <c r="G16" s="52"/>
      <c r="H16" s="55">
        <v>0.17</v>
      </c>
      <c r="I16" s="58" t="s">
        <v>80</v>
      </c>
      <c r="J16" s="302"/>
    </row>
    <row r="17" spans="1:10" ht="15" x14ac:dyDescent="0.2">
      <c r="A17" s="271"/>
      <c r="B17" s="49"/>
      <c r="C17" s="223"/>
      <c r="D17" s="51"/>
      <c r="E17" s="52"/>
      <c r="F17" s="52"/>
      <c r="G17" s="52"/>
      <c r="H17" s="55">
        <v>7.0000000000000007E-2</v>
      </c>
      <c r="I17" s="58" t="s">
        <v>82</v>
      </c>
      <c r="J17" s="302"/>
    </row>
    <row r="18" spans="1:10" ht="15" x14ac:dyDescent="0.2">
      <c r="A18" s="271"/>
      <c r="B18" s="49" t="s">
        <v>81</v>
      </c>
      <c r="C18" s="223"/>
      <c r="D18" s="51"/>
      <c r="E18" s="52"/>
      <c r="F18" s="52"/>
      <c r="G18" s="52"/>
      <c r="H18" s="55">
        <v>0.09</v>
      </c>
      <c r="I18" s="58" t="s">
        <v>105</v>
      </c>
      <c r="J18" s="302"/>
    </row>
    <row r="19" spans="1:10" ht="15" x14ac:dyDescent="0.2">
      <c r="A19" s="271"/>
      <c r="B19" s="49" t="s">
        <v>83</v>
      </c>
      <c r="C19" s="223">
        <v>7.0000000000000007E-2</v>
      </c>
      <c r="D19" s="51">
        <v>0.11</v>
      </c>
      <c r="E19" s="52">
        <v>0.05</v>
      </c>
      <c r="F19" s="52">
        <f>IF(D19-E19&gt;0,D19-E19,0)</f>
        <v>0.06</v>
      </c>
      <c r="G19" s="52">
        <f>D19+E19</f>
        <v>0.16</v>
      </c>
      <c r="H19" s="55">
        <v>0.13</v>
      </c>
      <c r="I19" s="58" t="s">
        <v>106</v>
      </c>
      <c r="J19" s="302"/>
    </row>
    <row r="20" spans="1:10" ht="15" x14ac:dyDescent="0.2">
      <c r="A20" s="271"/>
      <c r="B20" s="49"/>
      <c r="C20" s="223"/>
      <c r="D20" s="51"/>
      <c r="E20" s="52"/>
      <c r="F20" s="52"/>
      <c r="G20" s="52"/>
      <c r="H20" s="55">
        <v>0.17</v>
      </c>
      <c r="I20" s="58" t="s">
        <v>84</v>
      </c>
      <c r="J20" s="302"/>
    </row>
    <row r="21" spans="1:10" ht="15" x14ac:dyDescent="0.2">
      <c r="A21" s="271"/>
      <c r="B21" s="49"/>
      <c r="C21" s="223"/>
      <c r="D21" s="51"/>
      <c r="E21" s="52"/>
      <c r="F21" s="52"/>
      <c r="G21" s="52"/>
      <c r="H21" s="55">
        <v>0.09</v>
      </c>
      <c r="I21" s="58" t="s">
        <v>107</v>
      </c>
      <c r="J21" s="302"/>
    </row>
    <row r="22" spans="1:10" ht="15" x14ac:dyDescent="0.2">
      <c r="A22" s="271"/>
      <c r="B22" s="53"/>
      <c r="C22" s="224"/>
      <c r="D22" s="54"/>
      <c r="E22" s="55"/>
      <c r="F22" s="55"/>
      <c r="G22" s="55"/>
      <c r="H22" s="55">
        <v>0.16</v>
      </c>
      <c r="I22" s="58" t="s">
        <v>108</v>
      </c>
      <c r="J22" s="302"/>
    </row>
    <row r="23" spans="1:10" s="57" customFormat="1" ht="15" x14ac:dyDescent="0.2">
      <c r="A23" s="271"/>
      <c r="B23" s="49"/>
      <c r="C23" s="225"/>
      <c r="D23" s="51"/>
      <c r="E23" s="52"/>
      <c r="F23" s="52"/>
      <c r="G23" s="52"/>
      <c r="H23" s="55">
        <v>0.126</v>
      </c>
      <c r="I23" s="58" t="s">
        <v>88</v>
      </c>
      <c r="J23" s="302"/>
    </row>
    <row r="24" spans="1:10" ht="15" x14ac:dyDescent="0.2">
      <c r="A24" s="271"/>
      <c r="B24" s="49"/>
      <c r="C24" s="223"/>
      <c r="D24" s="51"/>
      <c r="E24" s="52"/>
      <c r="F24" s="52"/>
      <c r="G24" s="52"/>
      <c r="H24" s="55">
        <v>7.1999999999999995E-2</v>
      </c>
      <c r="I24" s="58" t="s">
        <v>99</v>
      </c>
      <c r="J24" s="302"/>
    </row>
    <row r="25" spans="1:10" ht="15" x14ac:dyDescent="0.2">
      <c r="A25" s="271"/>
      <c r="B25" s="49"/>
      <c r="C25" s="223"/>
      <c r="D25" s="51"/>
      <c r="E25" s="52"/>
      <c r="F25" s="52"/>
      <c r="G25" s="52"/>
      <c r="H25" s="55">
        <v>4.4999999999999998E-2</v>
      </c>
      <c r="I25" s="58" t="s">
        <v>100</v>
      </c>
      <c r="J25" s="302"/>
    </row>
    <row r="26" spans="1:10" ht="15" x14ac:dyDescent="0.2">
      <c r="A26" s="271"/>
      <c r="B26" s="49"/>
      <c r="C26" s="223"/>
      <c r="D26" s="51"/>
      <c r="E26" s="52"/>
      <c r="F26" s="52"/>
      <c r="G26" s="52"/>
      <c r="H26" s="55">
        <v>1.7999999999999999E-2</v>
      </c>
      <c r="I26" s="58" t="s">
        <v>101</v>
      </c>
      <c r="J26" s="302"/>
    </row>
    <row r="27" spans="1:10" ht="15" x14ac:dyDescent="0.2">
      <c r="A27" s="271"/>
      <c r="B27" s="49"/>
      <c r="C27" s="223"/>
      <c r="D27" s="51"/>
      <c r="E27" s="52"/>
      <c r="F27" s="52"/>
      <c r="G27" s="52"/>
      <c r="H27" s="55">
        <v>3.9E-2</v>
      </c>
      <c r="I27" s="58" t="s">
        <v>95</v>
      </c>
      <c r="J27" s="302"/>
    </row>
    <row r="28" spans="1:10" ht="15" x14ac:dyDescent="0.2">
      <c r="A28" s="271"/>
      <c r="B28" s="49" t="s">
        <v>41</v>
      </c>
      <c r="C28" s="223">
        <v>0.33</v>
      </c>
      <c r="D28" s="51">
        <v>0.32</v>
      </c>
      <c r="E28" s="52">
        <v>0.06</v>
      </c>
      <c r="F28" s="52">
        <f>IF(D28-E28&gt;0,D28-E28,0)</f>
        <v>0.26</v>
      </c>
      <c r="G28" s="52">
        <f>D28+E28</f>
        <v>0.38</v>
      </c>
      <c r="H28" s="55">
        <v>0.315</v>
      </c>
      <c r="I28" s="58" t="s">
        <v>109</v>
      </c>
      <c r="J28" s="302"/>
    </row>
    <row r="29" spans="1:10" ht="15" x14ac:dyDescent="0.2">
      <c r="A29" s="271"/>
      <c r="B29" s="49"/>
      <c r="C29" s="223"/>
      <c r="D29" s="51"/>
      <c r="E29" s="52"/>
      <c r="F29" s="52"/>
      <c r="G29" s="52"/>
      <c r="H29" s="55">
        <v>0.23099999999999998</v>
      </c>
      <c r="I29" s="58" t="s">
        <v>110</v>
      </c>
      <c r="J29" s="302"/>
    </row>
    <row r="30" spans="1:10" ht="15" x14ac:dyDescent="0.2">
      <c r="A30" s="271"/>
      <c r="B30" s="49"/>
      <c r="C30" s="223"/>
      <c r="D30" s="51"/>
      <c r="E30" s="52"/>
      <c r="F30" s="52"/>
      <c r="G30" s="52"/>
      <c r="H30" s="55">
        <v>6.9999999999999993E-2</v>
      </c>
      <c r="I30" s="58" t="s">
        <v>111</v>
      </c>
      <c r="J30" s="302"/>
    </row>
    <row r="31" spans="1:10" ht="15" x14ac:dyDescent="0.2">
      <c r="A31" s="271"/>
      <c r="B31" s="49"/>
      <c r="C31" s="223"/>
      <c r="D31" s="51"/>
      <c r="E31" s="52"/>
      <c r="F31" s="52"/>
      <c r="G31" s="52"/>
      <c r="H31" s="55">
        <v>3.4999999999999996E-2</v>
      </c>
      <c r="I31" s="58" t="s">
        <v>112</v>
      </c>
      <c r="J31" s="302"/>
    </row>
    <row r="32" spans="1:10" ht="15" x14ac:dyDescent="0.2">
      <c r="A32" s="271"/>
      <c r="B32" s="53"/>
      <c r="C32" s="224"/>
      <c r="D32" s="54"/>
      <c r="E32" s="59"/>
      <c r="F32" s="59"/>
      <c r="G32" s="59"/>
      <c r="H32" s="55">
        <v>4.9000000000000002E-2</v>
      </c>
      <c r="I32" s="82" t="s">
        <v>113</v>
      </c>
      <c r="J32" s="302"/>
    </row>
    <row r="33" spans="1:10" ht="15" x14ac:dyDescent="0.2">
      <c r="A33" s="271"/>
      <c r="B33" s="60" t="s">
        <v>47</v>
      </c>
      <c r="C33" s="224">
        <v>0.02</v>
      </c>
      <c r="D33" s="54">
        <v>0.02</v>
      </c>
      <c r="E33" s="55"/>
      <c r="F33" s="55"/>
      <c r="G33" s="55"/>
      <c r="H33" s="55">
        <v>1</v>
      </c>
      <c r="I33" s="63" t="s">
        <v>85</v>
      </c>
      <c r="J33" s="302"/>
    </row>
    <row r="34" spans="1:10" ht="15" x14ac:dyDescent="0.2">
      <c r="A34" s="271"/>
      <c r="B34" s="60" t="s">
        <v>8</v>
      </c>
      <c r="C34" s="224">
        <f t="shared" ref="C34:D34" si="0">SUM(C7:C33)</f>
        <v>1</v>
      </c>
      <c r="D34" s="54">
        <f t="shared" si="0"/>
        <v>1</v>
      </c>
      <c r="E34" s="55"/>
      <c r="F34" s="54"/>
      <c r="G34" s="54"/>
      <c r="H34" s="61"/>
      <c r="I34" s="62"/>
      <c r="J34" s="302"/>
    </row>
    <row r="35" spans="1:10" ht="15" x14ac:dyDescent="0.2">
      <c r="A35" s="271"/>
      <c r="B35" s="60" t="s">
        <v>9</v>
      </c>
      <c r="C35" s="224">
        <v>0.21</v>
      </c>
      <c r="D35" s="54">
        <v>0.22</v>
      </c>
      <c r="E35" s="54">
        <v>0.06</v>
      </c>
      <c r="F35" s="54">
        <f>IF(D35-E35&gt;0,D35-E35,0)</f>
        <v>0.16</v>
      </c>
      <c r="G35" s="54">
        <f>D35+E35</f>
        <v>0.28000000000000003</v>
      </c>
      <c r="H35" s="64"/>
      <c r="I35" s="64"/>
      <c r="J35" s="302"/>
    </row>
    <row r="36" spans="1:10" ht="15" x14ac:dyDescent="0.2">
      <c r="A36" s="271"/>
      <c r="B36" s="158" t="s">
        <v>275</v>
      </c>
      <c r="C36" s="305">
        <v>1E-3</v>
      </c>
      <c r="D36" s="305"/>
      <c r="E36" s="305"/>
      <c r="F36" s="305"/>
      <c r="G36" s="305"/>
      <c r="H36" s="305"/>
      <c r="I36" s="305"/>
      <c r="J36" s="302"/>
    </row>
    <row r="37" spans="1:10" ht="15" x14ac:dyDescent="0.25">
      <c r="B37" s="298" t="s">
        <v>227</v>
      </c>
      <c r="C37" s="298"/>
      <c r="D37" s="298"/>
      <c r="E37" s="298"/>
      <c r="F37" s="298"/>
      <c r="G37" s="298"/>
      <c r="H37" s="298"/>
      <c r="I37" s="298"/>
    </row>
    <row r="38" spans="1:10" x14ac:dyDescent="0.2">
      <c r="B38" s="271" t="s">
        <v>225</v>
      </c>
      <c r="C38" s="271"/>
      <c r="D38" s="271"/>
      <c r="E38" s="271"/>
      <c r="F38" s="271"/>
      <c r="G38" s="271"/>
      <c r="H38" s="271"/>
    </row>
    <row r="39" spans="1:10" ht="22.5" customHeight="1" x14ac:dyDescent="0.2">
      <c r="A39" s="271" t="s">
        <v>226</v>
      </c>
      <c r="B39" s="300" t="s">
        <v>257</v>
      </c>
      <c r="C39" s="301"/>
      <c r="D39" s="301"/>
      <c r="E39" s="301"/>
      <c r="F39" s="301"/>
      <c r="G39" s="301"/>
      <c r="H39" s="301"/>
      <c r="I39" s="271" t="s">
        <v>232</v>
      </c>
    </row>
    <row r="40" spans="1:10" ht="18.75" thickBot="1" x14ac:dyDescent="0.25">
      <c r="A40" s="271"/>
      <c r="B40" s="256" t="s">
        <v>185</v>
      </c>
      <c r="C40" s="257"/>
      <c r="D40" s="257"/>
      <c r="E40" s="257"/>
      <c r="F40" s="257"/>
      <c r="G40" s="257"/>
      <c r="H40" s="257"/>
      <c r="I40" s="271"/>
    </row>
    <row r="41" spans="1:10" ht="30" x14ac:dyDescent="0.2">
      <c r="A41" s="271"/>
      <c r="B41" s="138" t="s">
        <v>0</v>
      </c>
      <c r="C41" s="138" t="s">
        <v>279</v>
      </c>
      <c r="D41" s="216" t="s">
        <v>280</v>
      </c>
      <c r="E41" s="35" t="s">
        <v>72</v>
      </c>
      <c r="F41" s="272" t="s">
        <v>40</v>
      </c>
      <c r="G41" s="273"/>
      <c r="H41" s="141" t="s">
        <v>137</v>
      </c>
      <c r="I41" s="271"/>
    </row>
    <row r="42" spans="1:10" ht="30" x14ac:dyDescent="0.2">
      <c r="A42" s="271"/>
      <c r="B42" s="142" t="s">
        <v>114</v>
      </c>
      <c r="C42" s="219">
        <v>0.94</v>
      </c>
      <c r="D42" s="143">
        <v>0.94</v>
      </c>
      <c r="E42" s="143">
        <v>0.06</v>
      </c>
      <c r="F42" s="143">
        <f t="shared" ref="F42:F43" si="1">IF(D42-E42&gt;0,D42-E42,0)</f>
        <v>0.87999999999999989</v>
      </c>
      <c r="G42" s="143">
        <f t="shared" ref="G42:G43" si="2">D42+E42</f>
        <v>1</v>
      </c>
      <c r="H42" s="144" t="s">
        <v>149</v>
      </c>
      <c r="I42" s="271"/>
    </row>
    <row r="43" spans="1:10" ht="30" x14ac:dyDescent="0.2">
      <c r="A43" s="271"/>
      <c r="B43" s="142" t="s">
        <v>138</v>
      </c>
      <c r="C43" s="219">
        <v>0.04</v>
      </c>
      <c r="D43" s="143">
        <v>0.14000000000000001</v>
      </c>
      <c r="E43" s="143">
        <v>0.05</v>
      </c>
      <c r="F43" s="143">
        <f t="shared" si="1"/>
        <v>9.0000000000000011E-2</v>
      </c>
      <c r="G43" s="143">
        <f t="shared" si="2"/>
        <v>0.19</v>
      </c>
      <c r="H43" s="144"/>
      <c r="I43" s="271"/>
    </row>
    <row r="44" spans="1:10" ht="15" x14ac:dyDescent="0.2">
      <c r="A44" s="271"/>
      <c r="B44" s="142" t="s">
        <v>47</v>
      </c>
      <c r="C44" s="219">
        <v>0.02</v>
      </c>
      <c r="D44" s="143">
        <v>0.02</v>
      </c>
      <c r="E44" s="143"/>
      <c r="F44" s="143"/>
      <c r="G44" s="143"/>
      <c r="H44" s="146"/>
      <c r="I44" s="271"/>
    </row>
    <row r="45" spans="1:10" ht="15" x14ac:dyDescent="0.2">
      <c r="A45" s="271"/>
      <c r="B45" s="142" t="s">
        <v>8</v>
      </c>
      <c r="C45" s="219">
        <f t="shared" ref="C45:D45" si="3">SUM(C42:C44)</f>
        <v>1</v>
      </c>
      <c r="D45" s="143">
        <f t="shared" si="3"/>
        <v>1.1000000000000001</v>
      </c>
      <c r="E45" s="143"/>
      <c r="F45" s="143"/>
      <c r="G45" s="143"/>
      <c r="H45" s="146"/>
      <c r="I45" s="271"/>
    </row>
    <row r="46" spans="1:10" ht="15.75" thickBot="1" x14ac:dyDescent="0.25">
      <c r="A46" s="271"/>
      <c r="B46" s="147" t="s">
        <v>9</v>
      </c>
      <c r="C46" s="220">
        <v>0.94</v>
      </c>
      <c r="D46" s="148">
        <v>0.94</v>
      </c>
      <c r="E46" s="148">
        <v>0.06</v>
      </c>
      <c r="F46" s="148">
        <f>IF(D46-E46&gt;0,D46-E46,0)</f>
        <v>0.87999999999999989</v>
      </c>
      <c r="G46" s="148">
        <f>D46+E46</f>
        <v>1</v>
      </c>
      <c r="H46" s="149"/>
      <c r="I46" s="271"/>
    </row>
    <row r="47" spans="1:10" ht="15" x14ac:dyDescent="0.2">
      <c r="A47" s="271"/>
      <c r="B47" s="158" t="s">
        <v>275</v>
      </c>
      <c r="C47" s="247">
        <v>5.0000000000000001E-4</v>
      </c>
      <c r="D47" s="247"/>
      <c r="E47" s="247"/>
      <c r="F47" s="247"/>
      <c r="G47" s="247"/>
      <c r="H47" s="247"/>
      <c r="I47" s="271"/>
    </row>
    <row r="48" spans="1:10" x14ac:dyDescent="0.2">
      <c r="B48" s="271" t="s">
        <v>227</v>
      </c>
      <c r="C48" s="271"/>
      <c r="D48" s="271"/>
      <c r="E48" s="271"/>
      <c r="F48" s="271"/>
      <c r="G48" s="271"/>
      <c r="H48" s="271"/>
    </row>
    <row r="49" spans="1:9" x14ac:dyDescent="0.2">
      <c r="B49" s="271" t="s">
        <v>225</v>
      </c>
      <c r="C49" s="271"/>
      <c r="D49" s="271"/>
      <c r="E49" s="271"/>
      <c r="F49" s="271"/>
      <c r="G49" s="271"/>
      <c r="H49" s="271"/>
    </row>
    <row r="50" spans="1:9" ht="14.25" customHeight="1" x14ac:dyDescent="0.2">
      <c r="A50" s="271" t="s">
        <v>226</v>
      </c>
      <c r="B50" s="245" t="s">
        <v>246</v>
      </c>
      <c r="C50" s="246"/>
      <c r="D50" s="246"/>
      <c r="E50" s="246"/>
      <c r="F50" s="246"/>
      <c r="G50" s="246"/>
      <c r="H50" s="246"/>
      <c r="I50" s="298" t="s">
        <v>228</v>
      </c>
    </row>
    <row r="51" spans="1:9" ht="18.75" thickBot="1" x14ac:dyDescent="0.25">
      <c r="A51" s="271"/>
      <c r="B51" s="256" t="s">
        <v>219</v>
      </c>
      <c r="C51" s="257"/>
      <c r="D51" s="257"/>
      <c r="E51" s="257"/>
      <c r="F51" s="257"/>
      <c r="G51" s="257"/>
      <c r="H51" s="257"/>
      <c r="I51" s="298"/>
    </row>
    <row r="52" spans="1:9" ht="30" x14ac:dyDescent="0.2">
      <c r="A52" s="271"/>
      <c r="B52" s="138" t="s">
        <v>0</v>
      </c>
      <c r="C52" s="138" t="s">
        <v>279</v>
      </c>
      <c r="D52" s="216" t="s">
        <v>280</v>
      </c>
      <c r="E52" s="35" t="s">
        <v>72</v>
      </c>
      <c r="F52" s="249" t="s">
        <v>40</v>
      </c>
      <c r="G52" s="250"/>
      <c r="H52" s="141" t="s">
        <v>137</v>
      </c>
      <c r="I52" s="298"/>
    </row>
    <row r="53" spans="1:9" ht="70.5" customHeight="1" x14ac:dyDescent="0.2">
      <c r="A53" s="271"/>
      <c r="B53" s="142" t="s">
        <v>138</v>
      </c>
      <c r="C53" s="219">
        <v>0.2</v>
      </c>
      <c r="D53" s="143">
        <v>0.2</v>
      </c>
      <c r="E53" s="143">
        <v>0.05</v>
      </c>
      <c r="F53" s="143">
        <f t="shared" ref="F53:F54" si="4">IF(D53-E53&gt;0,D53-E53,0)</f>
        <v>0.15000000000000002</v>
      </c>
      <c r="G53" s="143">
        <f t="shared" ref="G53:G54" si="5">D53+E53</f>
        <v>0.25</v>
      </c>
      <c r="H53" s="306" t="s">
        <v>210</v>
      </c>
      <c r="I53" s="298"/>
    </row>
    <row r="54" spans="1:9" ht="30" x14ac:dyDescent="0.2">
      <c r="A54" s="271"/>
      <c r="B54" s="142" t="s">
        <v>116</v>
      </c>
      <c r="C54" s="219">
        <v>0.79</v>
      </c>
      <c r="D54" s="143">
        <v>0.79</v>
      </c>
      <c r="E54" s="143">
        <v>0.06</v>
      </c>
      <c r="F54" s="143">
        <f t="shared" si="4"/>
        <v>0.73</v>
      </c>
      <c r="G54" s="143">
        <f t="shared" si="5"/>
        <v>0.85000000000000009</v>
      </c>
      <c r="H54" s="307"/>
      <c r="I54" s="298"/>
    </row>
    <row r="55" spans="1:9" ht="15" x14ac:dyDescent="0.2">
      <c r="A55" s="271"/>
      <c r="B55" s="142" t="s">
        <v>47</v>
      </c>
      <c r="C55" s="219">
        <v>0.01</v>
      </c>
      <c r="D55" s="143">
        <v>0.01</v>
      </c>
      <c r="E55" s="143"/>
      <c r="F55" s="143"/>
      <c r="G55" s="143"/>
      <c r="H55" s="146"/>
      <c r="I55" s="298"/>
    </row>
    <row r="56" spans="1:9" ht="15" x14ac:dyDescent="0.2">
      <c r="A56" s="271"/>
      <c r="B56" s="142" t="s">
        <v>8</v>
      </c>
      <c r="C56" s="219">
        <f t="shared" ref="C56:D56" si="6">SUM(C53:C55)</f>
        <v>1</v>
      </c>
      <c r="D56" s="143">
        <f t="shared" si="6"/>
        <v>1</v>
      </c>
      <c r="E56" s="143"/>
      <c r="F56" s="143"/>
      <c r="G56" s="143"/>
      <c r="H56" s="146"/>
      <c r="I56" s="298"/>
    </row>
    <row r="57" spans="1:9" ht="15.75" thickBot="1" x14ac:dyDescent="0.25">
      <c r="A57" s="271"/>
      <c r="B57" s="147" t="s">
        <v>9</v>
      </c>
      <c r="C57" s="220">
        <v>0</v>
      </c>
      <c r="D57" s="148">
        <v>0</v>
      </c>
      <c r="E57" s="148">
        <v>0.06</v>
      </c>
      <c r="F57" s="148">
        <f>IF(D57-E57&gt;0,D57-E57,0)</f>
        <v>0</v>
      </c>
      <c r="G57" s="148">
        <f>D57+E57</f>
        <v>0.06</v>
      </c>
      <c r="H57" s="149"/>
      <c r="I57" s="298"/>
    </row>
    <row r="58" spans="1:9" ht="15" x14ac:dyDescent="0.2">
      <c r="A58" s="271"/>
      <c r="B58" s="158" t="s">
        <v>275</v>
      </c>
      <c r="C58" s="247">
        <v>8.0000000000000004E-4</v>
      </c>
      <c r="D58" s="247"/>
      <c r="E58" s="247"/>
      <c r="F58" s="247"/>
      <c r="G58" s="247"/>
      <c r="H58" s="247"/>
      <c r="I58" s="298"/>
    </row>
    <row r="59" spans="1:9" ht="15" x14ac:dyDescent="0.25">
      <c r="A59" s="201"/>
      <c r="B59" s="271" t="s">
        <v>227</v>
      </c>
      <c r="C59" s="271"/>
      <c r="D59" s="271"/>
      <c r="E59" s="271"/>
      <c r="F59" s="271"/>
      <c r="G59" s="271"/>
      <c r="H59" s="271"/>
      <c r="I59" s="212"/>
    </row>
    <row r="60" spans="1:9" ht="15" x14ac:dyDescent="0.25">
      <c r="A60" s="201"/>
      <c r="B60" s="271" t="s">
        <v>225</v>
      </c>
      <c r="C60" s="271"/>
      <c r="D60" s="271"/>
      <c r="E60" s="271"/>
      <c r="F60" s="271"/>
      <c r="G60" s="271"/>
      <c r="H60" s="271"/>
      <c r="I60" s="212"/>
    </row>
    <row r="61" spans="1:9" ht="22.5" customHeight="1" x14ac:dyDescent="0.2">
      <c r="A61" s="271" t="s">
        <v>226</v>
      </c>
      <c r="B61" s="245" t="s">
        <v>247</v>
      </c>
      <c r="C61" s="246"/>
      <c r="D61" s="246"/>
      <c r="E61" s="246"/>
      <c r="F61" s="246"/>
      <c r="G61" s="246"/>
      <c r="H61" s="246"/>
      <c r="I61" s="271" t="s">
        <v>228</v>
      </c>
    </row>
    <row r="62" spans="1:9" ht="18.75" thickBot="1" x14ac:dyDescent="0.25">
      <c r="A62" s="271"/>
      <c r="B62" s="256" t="s">
        <v>215</v>
      </c>
      <c r="C62" s="257"/>
      <c r="D62" s="257"/>
      <c r="E62" s="257"/>
      <c r="F62" s="257"/>
      <c r="G62" s="257"/>
      <c r="H62" s="257"/>
      <c r="I62" s="271"/>
    </row>
    <row r="63" spans="1:9" ht="30" customHeight="1" x14ac:dyDescent="0.2">
      <c r="A63" s="271"/>
      <c r="B63" s="138" t="s">
        <v>0</v>
      </c>
      <c r="C63" s="138" t="s">
        <v>279</v>
      </c>
      <c r="D63" s="216" t="s">
        <v>280</v>
      </c>
      <c r="E63" s="35" t="s">
        <v>72</v>
      </c>
      <c r="F63" s="249" t="s">
        <v>40</v>
      </c>
      <c r="G63" s="250"/>
      <c r="H63" s="141" t="s">
        <v>137</v>
      </c>
      <c r="I63" s="271"/>
    </row>
    <row r="64" spans="1:9" ht="32.25" customHeight="1" x14ac:dyDescent="0.2">
      <c r="A64" s="271"/>
      <c r="B64" s="142" t="s">
        <v>114</v>
      </c>
      <c r="C64" s="219">
        <v>0.05</v>
      </c>
      <c r="D64" s="143">
        <v>0.1</v>
      </c>
      <c r="E64" s="143">
        <v>0.06</v>
      </c>
      <c r="F64" s="143">
        <f t="shared" ref="F64:F66" si="7">IF(D64-E64&gt;0,D64-E64,0)</f>
        <v>4.0000000000000008E-2</v>
      </c>
      <c r="G64" s="143">
        <f t="shared" ref="G64:G66" si="8">D64+E64</f>
        <v>0.16</v>
      </c>
      <c r="H64" s="213" t="s">
        <v>146</v>
      </c>
      <c r="I64" s="271"/>
    </row>
    <row r="65" spans="1:9" ht="30" x14ac:dyDescent="0.2">
      <c r="A65" s="271"/>
      <c r="B65" s="142" t="s">
        <v>138</v>
      </c>
      <c r="C65" s="219">
        <v>0.05</v>
      </c>
      <c r="D65" s="143">
        <v>0.1</v>
      </c>
      <c r="E65" s="143">
        <v>0.05</v>
      </c>
      <c r="F65" s="143">
        <f t="shared" si="7"/>
        <v>0.05</v>
      </c>
      <c r="G65" s="143">
        <f t="shared" si="8"/>
        <v>0.15000000000000002</v>
      </c>
      <c r="H65" s="213" t="s">
        <v>265</v>
      </c>
      <c r="I65" s="271"/>
    </row>
    <row r="66" spans="1:9" ht="30" x14ac:dyDescent="0.2">
      <c r="A66" s="271"/>
      <c r="B66" s="142" t="s">
        <v>116</v>
      </c>
      <c r="C66" s="219">
        <v>0.87</v>
      </c>
      <c r="D66" s="143">
        <v>0.78</v>
      </c>
      <c r="E66" s="143">
        <v>0.06</v>
      </c>
      <c r="F66" s="143">
        <f t="shared" si="7"/>
        <v>0.72</v>
      </c>
      <c r="G66" s="143">
        <f t="shared" si="8"/>
        <v>0.84000000000000008</v>
      </c>
      <c r="H66" s="213" t="s">
        <v>264</v>
      </c>
      <c r="I66" s="271"/>
    </row>
    <row r="67" spans="1:9" ht="15" x14ac:dyDescent="0.2">
      <c r="A67" s="271"/>
      <c r="B67" s="142" t="s">
        <v>47</v>
      </c>
      <c r="C67" s="219">
        <v>0.03</v>
      </c>
      <c r="D67" s="143">
        <v>0.02</v>
      </c>
      <c r="E67" s="143"/>
      <c r="F67" s="143"/>
      <c r="G67" s="143"/>
      <c r="H67" s="146"/>
      <c r="I67" s="271"/>
    </row>
    <row r="68" spans="1:9" ht="15" x14ac:dyDescent="0.2">
      <c r="A68" s="271"/>
      <c r="B68" s="142" t="s">
        <v>8</v>
      </c>
      <c r="C68" s="219">
        <f t="shared" ref="C68:D68" si="9">SUM(C64:C67)</f>
        <v>1</v>
      </c>
      <c r="D68" s="143">
        <f t="shared" si="9"/>
        <v>1</v>
      </c>
      <c r="E68" s="143"/>
      <c r="F68" s="143"/>
      <c r="G68" s="143"/>
      <c r="H68" s="146"/>
      <c r="I68" s="271"/>
    </row>
    <row r="69" spans="1:9" ht="15.75" thickBot="1" x14ac:dyDescent="0.25">
      <c r="A69" s="271"/>
      <c r="B69" s="147" t="s">
        <v>9</v>
      </c>
      <c r="C69" s="220">
        <v>0.94</v>
      </c>
      <c r="D69" s="148">
        <v>0.94</v>
      </c>
      <c r="E69" s="148">
        <v>0.06</v>
      </c>
      <c r="F69" s="148">
        <f>IF(D69-E69&gt;0,D69-E69,0)</f>
        <v>0.87999999999999989</v>
      </c>
      <c r="G69" s="148">
        <f>D69+E69</f>
        <v>1</v>
      </c>
      <c r="H69" s="149"/>
      <c r="I69" s="271"/>
    </row>
    <row r="70" spans="1:9" ht="15" x14ac:dyDescent="0.2">
      <c r="A70" s="271"/>
      <c r="B70" s="158" t="s">
        <v>275</v>
      </c>
      <c r="C70" s="247">
        <v>1.5E-3</v>
      </c>
      <c r="D70" s="247"/>
      <c r="E70" s="247"/>
      <c r="F70" s="247"/>
      <c r="G70" s="247"/>
      <c r="H70" s="247"/>
      <c r="I70" s="271"/>
    </row>
    <row r="71" spans="1:9" ht="15" x14ac:dyDescent="0.2">
      <c r="A71" s="201"/>
      <c r="B71" s="229" t="s">
        <v>227</v>
      </c>
      <c r="C71" s="294"/>
      <c r="D71" s="294"/>
      <c r="E71" s="294"/>
      <c r="F71" s="294"/>
      <c r="G71" s="294"/>
      <c r="H71" s="294"/>
      <c r="I71" s="201"/>
    </row>
    <row r="72" spans="1:9" x14ac:dyDescent="0.2">
      <c r="B72" s="271" t="s">
        <v>225</v>
      </c>
      <c r="C72" s="271"/>
      <c r="D72" s="271"/>
      <c r="E72" s="271"/>
      <c r="F72" s="271"/>
      <c r="G72" s="271"/>
      <c r="H72" s="271"/>
    </row>
    <row r="73" spans="1:9" ht="18" x14ac:dyDescent="0.2">
      <c r="A73" s="271" t="s">
        <v>226</v>
      </c>
      <c r="B73" s="293" t="s">
        <v>271</v>
      </c>
      <c r="C73" s="246"/>
      <c r="D73" s="246"/>
      <c r="E73" s="246"/>
      <c r="F73" s="246"/>
      <c r="G73" s="246"/>
      <c r="H73" s="246"/>
      <c r="I73" s="271" t="s">
        <v>277</v>
      </c>
    </row>
    <row r="74" spans="1:9" ht="18" x14ac:dyDescent="0.2">
      <c r="A74" s="271"/>
      <c r="B74" s="293" t="s">
        <v>272</v>
      </c>
      <c r="C74" s="246"/>
      <c r="D74" s="246"/>
      <c r="E74" s="246"/>
      <c r="F74" s="246"/>
      <c r="G74" s="246"/>
      <c r="H74" s="246"/>
      <c r="I74" s="271"/>
    </row>
    <row r="75" spans="1:9" ht="30" customHeight="1" x14ac:dyDescent="0.2">
      <c r="A75" s="271"/>
      <c r="B75" s="35" t="s">
        <v>0</v>
      </c>
      <c r="C75" s="215" t="s">
        <v>279</v>
      </c>
      <c r="D75" s="36" t="s">
        <v>280</v>
      </c>
      <c r="E75" s="35" t="s">
        <v>72</v>
      </c>
      <c r="F75" s="232" t="s">
        <v>40</v>
      </c>
      <c r="G75" s="255"/>
      <c r="H75" s="214" t="s">
        <v>91</v>
      </c>
      <c r="I75" s="271"/>
    </row>
    <row r="76" spans="1:9" ht="30" customHeight="1" x14ac:dyDescent="0.2">
      <c r="A76" s="271"/>
      <c r="B76" s="133" t="s">
        <v>114</v>
      </c>
      <c r="C76" s="84">
        <v>0.94</v>
      </c>
      <c r="D76" s="40">
        <v>0.94</v>
      </c>
      <c r="E76" s="40">
        <v>0.06</v>
      </c>
      <c r="F76" s="40">
        <f>IF(D76-E76&gt;0,D76-E76,0)</f>
        <v>0.87999999999999989</v>
      </c>
      <c r="G76" s="40">
        <f>D76+E76</f>
        <v>1</v>
      </c>
      <c r="H76" s="217" t="s">
        <v>273</v>
      </c>
      <c r="I76" s="271"/>
    </row>
    <row r="77" spans="1:9" ht="15" x14ac:dyDescent="0.2">
      <c r="A77" s="271"/>
      <c r="B77" s="37" t="s">
        <v>47</v>
      </c>
      <c r="C77" s="84">
        <v>0.06</v>
      </c>
      <c r="D77" s="40">
        <v>0.06</v>
      </c>
      <c r="E77" s="40"/>
      <c r="F77" s="40"/>
      <c r="G77" s="40"/>
      <c r="H77" s="217"/>
      <c r="I77" s="271"/>
    </row>
    <row r="78" spans="1:9" ht="15" x14ac:dyDescent="0.2">
      <c r="A78" s="271"/>
      <c r="B78" s="37" t="s">
        <v>8</v>
      </c>
      <c r="C78" s="84">
        <f>SUM(C76:C77)</f>
        <v>1</v>
      </c>
      <c r="D78" s="40">
        <f>SUM(D76:D77)</f>
        <v>1</v>
      </c>
      <c r="E78" s="40"/>
      <c r="F78" s="40"/>
      <c r="G78" s="40"/>
      <c r="H78" s="218"/>
      <c r="I78" s="271"/>
    </row>
    <row r="79" spans="1:9" ht="15" x14ac:dyDescent="0.2">
      <c r="A79" s="271"/>
      <c r="B79" s="37" t="s">
        <v>9</v>
      </c>
      <c r="C79" s="84">
        <v>0.01</v>
      </c>
      <c r="D79" s="40">
        <v>0.04</v>
      </c>
      <c r="E79" s="40">
        <v>0.06</v>
      </c>
      <c r="F79" s="40">
        <f>IF(D79-E79&gt;0,D79-E79,0)</f>
        <v>0</v>
      </c>
      <c r="G79" s="40">
        <f>D79+E79</f>
        <v>0.1</v>
      </c>
      <c r="H79" s="218"/>
      <c r="I79" s="271"/>
    </row>
    <row r="80" spans="1:9" ht="15" x14ac:dyDescent="0.2">
      <c r="A80" s="271"/>
      <c r="B80" s="158" t="s">
        <v>275</v>
      </c>
      <c r="C80" s="308">
        <v>5.0000000000000001E-4</v>
      </c>
      <c r="D80" s="305"/>
      <c r="E80" s="305"/>
      <c r="F80" s="305"/>
      <c r="G80" s="305"/>
      <c r="H80" s="305"/>
      <c r="I80" s="271"/>
    </row>
    <row r="81" spans="1:8" x14ac:dyDescent="0.2">
      <c r="B81" s="271" t="s">
        <v>277</v>
      </c>
      <c r="C81" s="271"/>
      <c r="D81" s="271"/>
      <c r="E81" s="271"/>
      <c r="F81" s="271"/>
      <c r="G81" s="271"/>
      <c r="H81" s="271"/>
    </row>
    <row r="83" spans="1:8" x14ac:dyDescent="0.2">
      <c r="B83" s="65" t="s">
        <v>46</v>
      </c>
    </row>
    <row r="84" spans="1:8" x14ac:dyDescent="0.2">
      <c r="B84" s="34" t="s">
        <v>89</v>
      </c>
    </row>
    <row r="85" spans="1:8" x14ac:dyDescent="0.2">
      <c r="A85" s="271" t="s">
        <v>229</v>
      </c>
      <c r="B85" s="271"/>
      <c r="C85" s="271"/>
      <c r="D85" s="271"/>
      <c r="E85" s="271"/>
      <c r="F85" s="271"/>
      <c r="G85" s="271"/>
      <c r="H85" s="271"/>
    </row>
  </sheetData>
  <mergeCells count="44">
    <mergeCell ref="I73:I80"/>
    <mergeCell ref="J4:J36"/>
    <mergeCell ref="A4:A36"/>
    <mergeCell ref="B38:H38"/>
    <mergeCell ref="B4:I4"/>
    <mergeCell ref="B5:I5"/>
    <mergeCell ref="C36:I36"/>
    <mergeCell ref="I50:I58"/>
    <mergeCell ref="C47:H47"/>
    <mergeCell ref="H53:H54"/>
    <mergeCell ref="B50:H50"/>
    <mergeCell ref="B51:H51"/>
    <mergeCell ref="B48:H48"/>
    <mergeCell ref="B74:H74"/>
    <mergeCell ref="C80:H80"/>
    <mergeCell ref="B72:H72"/>
    <mergeCell ref="B1:I2"/>
    <mergeCell ref="B3:I3"/>
    <mergeCell ref="F63:G63"/>
    <mergeCell ref="B61:H61"/>
    <mergeCell ref="B62:H62"/>
    <mergeCell ref="F6:G6"/>
    <mergeCell ref="F52:G52"/>
    <mergeCell ref="B40:H40"/>
    <mergeCell ref="C58:H58"/>
    <mergeCell ref="B37:I37"/>
    <mergeCell ref="H6:I6"/>
    <mergeCell ref="B39:H39"/>
    <mergeCell ref="I61:I70"/>
    <mergeCell ref="I39:I47"/>
    <mergeCell ref="B49:H49"/>
    <mergeCell ref="F41:G41"/>
    <mergeCell ref="A85:H85"/>
    <mergeCell ref="A39:A47"/>
    <mergeCell ref="B59:H59"/>
    <mergeCell ref="A61:A70"/>
    <mergeCell ref="C70:H70"/>
    <mergeCell ref="F75:G75"/>
    <mergeCell ref="B73:H73"/>
    <mergeCell ref="A50:A58"/>
    <mergeCell ref="B60:H60"/>
    <mergeCell ref="B71:H71"/>
    <mergeCell ref="A73:A80"/>
    <mergeCell ref="B81:H81"/>
  </mergeCells>
  <pageMargins left="0.70866141732283472" right="0.70866141732283472" top="0.74803149606299213" bottom="0.74803149606299213" header="0.31496062992125984" footer="0.31496062992125984"/>
  <pageSetup paperSize="9" scale="6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109"/>
  <sheetViews>
    <sheetView showGridLines="0" rightToLeft="1" zoomScale="80" zoomScaleNormal="80" zoomScaleSheetLayoutView="70" workbookViewId="0">
      <selection activeCell="J72" sqref="J72"/>
    </sheetView>
  </sheetViews>
  <sheetFormatPr defaultColWidth="8.25" defaultRowHeight="14.25" x14ac:dyDescent="0.2"/>
  <cols>
    <col min="1" max="1" width="8.25" style="70"/>
    <col min="2" max="2" width="36" style="47" customWidth="1"/>
    <col min="3" max="3" width="12.625" style="69" customWidth="1"/>
    <col min="4" max="4" width="11.875" style="47" customWidth="1"/>
    <col min="5" max="5" width="10.25" style="70" customWidth="1"/>
    <col min="6" max="6" width="10.125" style="47" customWidth="1"/>
    <col min="7" max="7" width="12.75" style="47" customWidth="1"/>
    <col min="8" max="8" width="24.125" style="47" customWidth="1"/>
    <col min="9" max="16384" width="8.25" style="70"/>
  </cols>
  <sheetData>
    <row r="1" spans="2:10" ht="27.6" customHeight="1" x14ac:dyDescent="0.2">
      <c r="B1" s="150" t="str">
        <f>'קרן י'!B1</f>
        <v>מדיניות השקעה לשנת 2026</v>
      </c>
      <c r="C1" s="150"/>
      <c r="D1" s="150"/>
      <c r="E1" s="150"/>
      <c r="F1" s="150"/>
      <c r="G1" s="150"/>
      <c r="H1" s="150"/>
    </row>
    <row r="2" spans="2:10" ht="30" customHeight="1" x14ac:dyDescent="0.2">
      <c r="B2" s="309" t="s">
        <v>159</v>
      </c>
      <c r="C2" s="310"/>
      <c r="D2" s="310"/>
      <c r="E2" s="310"/>
      <c r="F2" s="310"/>
      <c r="G2" s="310"/>
      <c r="H2" s="310"/>
      <c r="J2" s="70" t="s">
        <v>165</v>
      </c>
    </row>
    <row r="3" spans="2:10" ht="45" x14ac:dyDescent="0.2">
      <c r="B3" s="48" t="s">
        <v>0</v>
      </c>
      <c r="C3" s="71" t="s">
        <v>126</v>
      </c>
      <c r="D3" s="48" t="s">
        <v>72</v>
      </c>
      <c r="E3" s="167" t="s">
        <v>40</v>
      </c>
      <c r="F3" s="168"/>
      <c r="G3" s="169" t="s">
        <v>91</v>
      </c>
      <c r="H3" s="170"/>
    </row>
    <row r="4" spans="2:10" ht="15" x14ac:dyDescent="0.2">
      <c r="B4" s="102"/>
      <c r="C4" s="104"/>
      <c r="D4" s="104"/>
      <c r="E4" s="104"/>
      <c r="F4" s="104"/>
      <c r="G4" s="95">
        <v>0.27</v>
      </c>
      <c r="H4" s="101" t="s">
        <v>75</v>
      </c>
    </row>
    <row r="5" spans="2:10" ht="15" x14ac:dyDescent="0.2">
      <c r="B5" s="102"/>
      <c r="C5" s="104"/>
      <c r="D5" s="104"/>
      <c r="E5" s="104"/>
      <c r="F5" s="104"/>
      <c r="G5" s="95">
        <v>9.6000000000000002E-2</v>
      </c>
      <c r="H5" s="101" t="s">
        <v>93</v>
      </c>
    </row>
    <row r="6" spans="2:10" ht="15" x14ac:dyDescent="0.2">
      <c r="B6" s="102" t="s">
        <v>76</v>
      </c>
      <c r="C6" s="106">
        <v>0.66</v>
      </c>
      <c r="D6" s="107">
        <v>0.06</v>
      </c>
      <c r="E6" s="107">
        <f>C6-D6</f>
        <v>0.60000000000000009</v>
      </c>
      <c r="F6" s="107">
        <f>C6+D6</f>
        <v>0.72</v>
      </c>
      <c r="G6" s="95">
        <v>9.6000000000000002E-2</v>
      </c>
      <c r="H6" s="101" t="s">
        <v>78</v>
      </c>
    </row>
    <row r="7" spans="2:10" ht="15" x14ac:dyDescent="0.2">
      <c r="B7" s="102"/>
      <c r="C7" s="106"/>
      <c r="D7" s="104"/>
      <c r="E7" s="104"/>
      <c r="F7" s="104"/>
      <c r="G7" s="95">
        <v>4.8000000000000001E-2</v>
      </c>
      <c r="H7" s="101" t="s">
        <v>77</v>
      </c>
    </row>
    <row r="8" spans="2:10" ht="15" x14ac:dyDescent="0.2">
      <c r="B8" s="102"/>
      <c r="C8" s="106"/>
      <c r="D8" s="104"/>
      <c r="E8" s="104"/>
      <c r="F8" s="104"/>
      <c r="G8" s="95">
        <v>0.09</v>
      </c>
      <c r="H8" s="101" t="s">
        <v>103</v>
      </c>
    </row>
    <row r="9" spans="2:10" ht="15" x14ac:dyDescent="0.2">
      <c r="B9" s="102"/>
      <c r="C9" s="104"/>
      <c r="D9" s="104"/>
      <c r="E9" s="104"/>
      <c r="F9" s="104"/>
      <c r="G9" s="95">
        <v>0.36000000000000004</v>
      </c>
      <c r="H9" s="101" t="s">
        <v>79</v>
      </c>
    </row>
    <row r="10" spans="2:10" ht="15" x14ac:dyDescent="0.2">
      <c r="B10" s="102"/>
      <c r="C10" s="104"/>
      <c r="D10" s="104"/>
      <c r="E10" s="104"/>
      <c r="F10" s="104"/>
      <c r="G10" s="95">
        <v>2.0000000000000004E-2</v>
      </c>
      <c r="H10" s="101" t="s">
        <v>94</v>
      </c>
    </row>
    <row r="11" spans="2:10" ht="30" x14ac:dyDescent="0.2">
      <c r="B11" s="108"/>
      <c r="C11" s="110"/>
      <c r="D11" s="110"/>
      <c r="E11" s="110"/>
      <c r="F11" s="110"/>
      <c r="G11" s="95">
        <v>2.0000000000000004E-2</v>
      </c>
      <c r="H11" s="101" t="s">
        <v>87</v>
      </c>
    </row>
    <row r="12" spans="2:10" ht="15" x14ac:dyDescent="0.2">
      <c r="B12" s="102"/>
      <c r="C12" s="104"/>
      <c r="D12" s="104"/>
      <c r="E12" s="104"/>
      <c r="F12" s="104"/>
      <c r="G12" s="95">
        <v>0.12</v>
      </c>
      <c r="H12" s="101" t="s">
        <v>104</v>
      </c>
    </row>
    <row r="13" spans="2:10" ht="15" x14ac:dyDescent="0.25">
      <c r="B13" s="102" t="s">
        <v>81</v>
      </c>
      <c r="C13" s="112">
        <v>0.02</v>
      </c>
      <c r="D13" s="116">
        <v>0.05</v>
      </c>
      <c r="E13" s="107">
        <f>C13-D13</f>
        <v>-3.0000000000000002E-2</v>
      </c>
      <c r="F13" s="107">
        <f>C13+D13</f>
        <v>7.0000000000000007E-2</v>
      </c>
      <c r="G13" s="95">
        <v>0.17</v>
      </c>
      <c r="H13" s="101" t="s">
        <v>80</v>
      </c>
    </row>
    <row r="14" spans="2:10" ht="15" x14ac:dyDescent="0.2">
      <c r="B14" s="102" t="s">
        <v>83</v>
      </c>
      <c r="C14" s="104"/>
      <c r="D14" s="104"/>
      <c r="E14" s="104"/>
      <c r="F14" s="104"/>
      <c r="G14" s="95">
        <v>7.0000000000000007E-2</v>
      </c>
      <c r="H14" s="101" t="s">
        <v>82</v>
      </c>
    </row>
    <row r="15" spans="2:10" ht="15" x14ac:dyDescent="0.2">
      <c r="B15" s="102"/>
      <c r="C15" s="104"/>
      <c r="D15" s="104"/>
      <c r="E15" s="104"/>
      <c r="F15" s="104"/>
      <c r="G15" s="95">
        <v>0.09</v>
      </c>
      <c r="H15" s="101" t="s">
        <v>105</v>
      </c>
    </row>
    <row r="16" spans="2:10" ht="15" x14ac:dyDescent="0.2">
      <c r="B16" s="102"/>
      <c r="C16" s="104"/>
      <c r="D16" s="104"/>
      <c r="E16" s="104"/>
      <c r="F16" s="104"/>
      <c r="G16" s="95">
        <v>0.13</v>
      </c>
      <c r="H16" s="101" t="s">
        <v>106</v>
      </c>
    </row>
    <row r="17" spans="2:8" ht="15" x14ac:dyDescent="0.25">
      <c r="B17" s="102"/>
      <c r="C17" s="112"/>
      <c r="D17" s="116"/>
      <c r="E17" s="107"/>
      <c r="F17" s="107"/>
      <c r="G17" s="95">
        <v>0.17</v>
      </c>
      <c r="H17" s="101" t="s">
        <v>84</v>
      </c>
    </row>
    <row r="18" spans="2:8" ht="15" x14ac:dyDescent="0.2">
      <c r="B18" s="102"/>
      <c r="C18" s="104"/>
      <c r="D18" s="104"/>
      <c r="E18" s="104"/>
      <c r="F18" s="104"/>
      <c r="G18" s="95">
        <v>0.09</v>
      </c>
      <c r="H18" s="101" t="s">
        <v>107</v>
      </c>
    </row>
    <row r="19" spans="2:8" ht="15" x14ac:dyDescent="0.2">
      <c r="B19" s="102"/>
      <c r="C19" s="104"/>
      <c r="D19" s="104"/>
      <c r="E19" s="104"/>
      <c r="F19" s="104"/>
      <c r="G19" s="95">
        <v>0.16</v>
      </c>
      <c r="H19" s="101" t="s">
        <v>108</v>
      </c>
    </row>
    <row r="20" spans="2:8" ht="15" x14ac:dyDescent="0.2">
      <c r="B20" s="98"/>
      <c r="C20" s="99"/>
      <c r="D20" s="99"/>
      <c r="E20" s="99"/>
      <c r="F20" s="99"/>
      <c r="G20" s="95">
        <v>0.126</v>
      </c>
      <c r="H20" s="101" t="s">
        <v>88</v>
      </c>
    </row>
    <row r="21" spans="2:8" ht="15" x14ac:dyDescent="0.2">
      <c r="B21" s="102"/>
      <c r="C21" s="104"/>
      <c r="D21" s="104"/>
      <c r="E21" s="104"/>
      <c r="F21" s="104"/>
      <c r="G21" s="95">
        <v>7.1999999999999995E-2</v>
      </c>
      <c r="H21" s="101" t="s">
        <v>99</v>
      </c>
    </row>
    <row r="22" spans="2:8" ht="15" x14ac:dyDescent="0.2">
      <c r="B22" s="102"/>
      <c r="C22" s="104"/>
      <c r="D22" s="104"/>
      <c r="E22" s="104"/>
      <c r="F22" s="104"/>
      <c r="G22" s="95">
        <v>4.4999999999999998E-2</v>
      </c>
      <c r="H22" s="101" t="s">
        <v>100</v>
      </c>
    </row>
    <row r="23" spans="2:8" ht="15" x14ac:dyDescent="0.2">
      <c r="B23" s="130" t="s">
        <v>41</v>
      </c>
      <c r="C23" s="106">
        <v>0.3</v>
      </c>
      <c r="D23" s="107">
        <v>0.06</v>
      </c>
      <c r="E23" s="107">
        <f>C23-D23</f>
        <v>0.24</v>
      </c>
      <c r="F23" s="107">
        <f>C23+D23</f>
        <v>0.36</v>
      </c>
      <c r="G23" s="95">
        <v>1.7999999999999999E-2</v>
      </c>
      <c r="H23" s="101" t="s">
        <v>101</v>
      </c>
    </row>
    <row r="24" spans="2:8" ht="15" x14ac:dyDescent="0.2">
      <c r="B24" s="130"/>
      <c r="C24" s="106"/>
      <c r="D24" s="107"/>
      <c r="E24" s="107"/>
      <c r="F24" s="107"/>
      <c r="G24" s="95">
        <v>3.9E-2</v>
      </c>
      <c r="H24" s="101" t="s">
        <v>95</v>
      </c>
    </row>
    <row r="25" spans="2:8" ht="15" x14ac:dyDescent="0.2">
      <c r="B25" s="102"/>
      <c r="C25" s="104"/>
      <c r="D25" s="104"/>
      <c r="E25" s="104"/>
      <c r="F25" s="104"/>
      <c r="G25" s="95">
        <v>0.315</v>
      </c>
      <c r="H25" s="101" t="s">
        <v>109</v>
      </c>
    </row>
    <row r="26" spans="2:8" ht="15" x14ac:dyDescent="0.2">
      <c r="B26" s="102"/>
      <c r="C26" s="104"/>
      <c r="D26" s="104"/>
      <c r="E26" s="104"/>
      <c r="F26" s="104"/>
      <c r="G26" s="95">
        <v>0.23099999999999998</v>
      </c>
      <c r="H26" s="101" t="s">
        <v>110</v>
      </c>
    </row>
    <row r="27" spans="2:8" ht="15" x14ac:dyDescent="0.2">
      <c r="B27" s="102"/>
      <c r="C27" s="104"/>
      <c r="D27" s="104"/>
      <c r="E27" s="104"/>
      <c r="F27" s="104"/>
      <c r="G27" s="95">
        <v>6.9999999999999993E-2</v>
      </c>
      <c r="H27" s="101" t="s">
        <v>111</v>
      </c>
    </row>
    <row r="28" spans="2:8" ht="15" x14ac:dyDescent="0.2">
      <c r="B28" s="102"/>
      <c r="C28" s="104"/>
      <c r="D28" s="104"/>
      <c r="E28" s="104"/>
      <c r="F28" s="104"/>
      <c r="G28" s="95">
        <v>3.4999999999999996E-2</v>
      </c>
      <c r="H28" s="101" t="s">
        <v>112</v>
      </c>
    </row>
    <row r="29" spans="2:8" ht="15" x14ac:dyDescent="0.2">
      <c r="B29" s="108"/>
      <c r="C29" s="110"/>
      <c r="D29" s="110"/>
      <c r="E29" s="110"/>
      <c r="F29" s="110"/>
      <c r="G29" s="95">
        <v>4.9000000000000002E-2</v>
      </c>
      <c r="H29" s="131" t="s">
        <v>113</v>
      </c>
    </row>
    <row r="30" spans="2:8" ht="15" x14ac:dyDescent="0.2">
      <c r="B30" s="108" t="s">
        <v>86</v>
      </c>
      <c r="C30" s="95">
        <v>0</v>
      </c>
      <c r="D30" s="95">
        <v>0.05</v>
      </c>
      <c r="E30" s="95">
        <f>IF((C30-D30)&lt;0,0,C30-D30)</f>
        <v>0</v>
      </c>
      <c r="F30" s="95">
        <f>C30+D30</f>
        <v>0.05</v>
      </c>
      <c r="G30" s="97"/>
      <c r="H30" s="101"/>
    </row>
    <row r="31" spans="2:8" ht="15" x14ac:dyDescent="0.2">
      <c r="B31" s="123" t="s">
        <v>47</v>
      </c>
      <c r="C31" s="124">
        <v>0.02</v>
      </c>
      <c r="D31" s="95"/>
      <c r="E31" s="95"/>
      <c r="F31" s="95"/>
      <c r="G31" s="95">
        <v>1</v>
      </c>
      <c r="H31" s="132" t="s">
        <v>85</v>
      </c>
    </row>
    <row r="32" spans="2:8" ht="15" x14ac:dyDescent="0.2">
      <c r="B32" s="123" t="s">
        <v>8</v>
      </c>
      <c r="C32" s="126">
        <f>SUM(C4:C31)</f>
        <v>1</v>
      </c>
      <c r="D32" s="95"/>
      <c r="E32" s="95"/>
      <c r="F32" s="95"/>
      <c r="G32" s="127"/>
      <c r="H32" s="128"/>
    </row>
    <row r="33" spans="2:10" ht="15" x14ac:dyDescent="0.2">
      <c r="B33" s="123" t="s">
        <v>9</v>
      </c>
      <c r="C33" s="124">
        <v>0.2</v>
      </c>
      <c r="D33" s="95">
        <v>0.06</v>
      </c>
      <c r="E33" s="107">
        <f>C33-D33</f>
        <v>0.14000000000000001</v>
      </c>
      <c r="F33" s="107">
        <f>C33+D33</f>
        <v>0.26</v>
      </c>
      <c r="G33" s="95"/>
      <c r="H33" s="129"/>
    </row>
    <row r="34" spans="2:10" ht="15" x14ac:dyDescent="0.2">
      <c r="B34" s="158" t="s">
        <v>157</v>
      </c>
      <c r="C34" s="163">
        <v>1E-3</v>
      </c>
      <c r="D34" s="172"/>
      <c r="E34" s="172"/>
      <c r="F34" s="172"/>
      <c r="G34" s="172"/>
      <c r="H34" s="173"/>
    </row>
    <row r="35" spans="2:10" ht="15" x14ac:dyDescent="0.25">
      <c r="B35" s="94" t="s">
        <v>122</v>
      </c>
      <c r="E35" s="47"/>
    </row>
    <row r="36" spans="2:10" x14ac:dyDescent="0.2">
      <c r="C36" s="76"/>
      <c r="D36" s="65"/>
      <c r="E36" s="65"/>
      <c r="F36" s="65"/>
    </row>
    <row r="37" spans="2:10" ht="18" x14ac:dyDescent="0.2">
      <c r="B37" s="309" t="s">
        <v>160</v>
      </c>
      <c r="C37" s="310"/>
      <c r="D37" s="310"/>
      <c r="E37" s="310"/>
      <c r="F37" s="310"/>
      <c r="G37" s="310"/>
      <c r="H37" s="310"/>
      <c r="J37" s="70" t="s">
        <v>165</v>
      </c>
    </row>
    <row r="38" spans="2:10" ht="45" x14ac:dyDescent="0.2">
      <c r="B38" s="48" t="s">
        <v>0</v>
      </c>
      <c r="C38" s="71" t="s">
        <v>126</v>
      </c>
      <c r="D38" s="48" t="s">
        <v>72</v>
      </c>
      <c r="E38" s="167" t="s">
        <v>40</v>
      </c>
      <c r="F38" s="168"/>
      <c r="G38" s="169" t="s">
        <v>91</v>
      </c>
      <c r="H38" s="171"/>
    </row>
    <row r="39" spans="2:10" ht="15" x14ac:dyDescent="0.2">
      <c r="B39" s="98"/>
      <c r="C39" s="100"/>
      <c r="D39" s="99"/>
      <c r="E39" s="99"/>
      <c r="F39" s="99"/>
      <c r="G39" s="95">
        <v>0.27</v>
      </c>
      <c r="H39" s="101" t="s">
        <v>75</v>
      </c>
    </row>
    <row r="40" spans="2:10" ht="15" x14ac:dyDescent="0.2">
      <c r="B40" s="102"/>
      <c r="C40" s="105"/>
      <c r="D40" s="104"/>
      <c r="E40" s="104"/>
      <c r="F40" s="104"/>
      <c r="G40" s="95">
        <v>9.6000000000000002E-2</v>
      </c>
      <c r="H40" s="101" t="s">
        <v>93</v>
      </c>
    </row>
    <row r="41" spans="2:10" ht="15" x14ac:dyDescent="0.2">
      <c r="B41" s="102"/>
      <c r="C41" s="105"/>
      <c r="D41" s="104"/>
      <c r="E41" s="104"/>
      <c r="F41" s="104"/>
      <c r="G41" s="95">
        <v>9.6000000000000002E-2</v>
      </c>
      <c r="H41" s="101" t="s">
        <v>78</v>
      </c>
    </row>
    <row r="42" spans="2:10" ht="15" x14ac:dyDescent="0.2">
      <c r="B42" s="102" t="s">
        <v>76</v>
      </c>
      <c r="C42" s="103">
        <v>0.49</v>
      </c>
      <c r="D42" s="107">
        <v>0.06</v>
      </c>
      <c r="E42" s="107">
        <f>C42-D42</f>
        <v>0.43</v>
      </c>
      <c r="F42" s="107">
        <f>C42+D42</f>
        <v>0.55000000000000004</v>
      </c>
      <c r="G42" s="95">
        <v>4.8000000000000001E-2</v>
      </c>
      <c r="H42" s="101" t="s">
        <v>77</v>
      </c>
    </row>
    <row r="43" spans="2:10" ht="15" x14ac:dyDescent="0.2">
      <c r="B43" s="102"/>
      <c r="C43" s="105"/>
      <c r="D43" s="107"/>
      <c r="E43" s="107"/>
      <c r="F43" s="107"/>
      <c r="G43" s="95">
        <v>0.09</v>
      </c>
      <c r="H43" s="101" t="s">
        <v>103</v>
      </c>
    </row>
    <row r="44" spans="2:10" ht="15" x14ac:dyDescent="0.2">
      <c r="B44" s="102"/>
      <c r="C44" s="105"/>
      <c r="D44" s="107"/>
      <c r="E44" s="107"/>
      <c r="F44" s="107"/>
      <c r="G44" s="95">
        <v>0.36000000000000004</v>
      </c>
      <c r="H44" s="101" t="s">
        <v>79</v>
      </c>
    </row>
    <row r="45" spans="2:10" ht="15" x14ac:dyDescent="0.2">
      <c r="B45" s="102"/>
      <c r="C45" s="105"/>
      <c r="D45" s="107"/>
      <c r="E45" s="107"/>
      <c r="F45" s="107"/>
      <c r="G45" s="95">
        <v>2.0000000000000004E-2</v>
      </c>
      <c r="H45" s="101" t="s">
        <v>94</v>
      </c>
    </row>
    <row r="46" spans="2:10" ht="30" x14ac:dyDescent="0.2">
      <c r="B46" s="108"/>
      <c r="C46" s="111"/>
      <c r="D46" s="95"/>
      <c r="E46" s="95"/>
      <c r="F46" s="95"/>
      <c r="G46" s="95">
        <v>2.0000000000000004E-2</v>
      </c>
      <c r="H46" s="101" t="s">
        <v>87</v>
      </c>
    </row>
    <row r="47" spans="2:10" ht="15" x14ac:dyDescent="0.2">
      <c r="B47" s="102"/>
      <c r="C47" s="105"/>
      <c r="D47" s="107"/>
      <c r="E47" s="107"/>
      <c r="F47" s="107"/>
      <c r="G47" s="95">
        <v>0.12</v>
      </c>
      <c r="H47" s="101" t="s">
        <v>104</v>
      </c>
    </row>
    <row r="48" spans="2:10" ht="15" x14ac:dyDescent="0.2">
      <c r="B48" s="102" t="s">
        <v>81</v>
      </c>
      <c r="C48" s="103">
        <v>0.15</v>
      </c>
      <c r="D48" s="107">
        <v>0.05</v>
      </c>
      <c r="E48" s="107">
        <f>C48-D48</f>
        <v>9.9999999999999992E-2</v>
      </c>
      <c r="F48" s="107">
        <f>C48+D48</f>
        <v>0.2</v>
      </c>
      <c r="G48" s="95">
        <v>0.17</v>
      </c>
      <c r="H48" s="101" t="s">
        <v>80</v>
      </c>
    </row>
    <row r="49" spans="2:8" ht="15" x14ac:dyDescent="0.2">
      <c r="B49" s="102" t="s">
        <v>83</v>
      </c>
      <c r="C49" s="105"/>
      <c r="D49" s="107"/>
      <c r="E49" s="107"/>
      <c r="F49" s="107"/>
      <c r="G49" s="95">
        <v>7.0000000000000007E-2</v>
      </c>
      <c r="H49" s="101" t="s">
        <v>82</v>
      </c>
    </row>
    <row r="50" spans="2:8" ht="15" x14ac:dyDescent="0.2">
      <c r="B50" s="102"/>
      <c r="C50" s="105"/>
      <c r="D50" s="107"/>
      <c r="E50" s="107"/>
      <c r="F50" s="107"/>
      <c r="G50" s="95">
        <v>0.09</v>
      </c>
      <c r="H50" s="101" t="s">
        <v>105</v>
      </c>
    </row>
    <row r="51" spans="2:8" ht="15" x14ac:dyDescent="0.2">
      <c r="B51" s="102"/>
      <c r="C51" s="105"/>
      <c r="D51" s="107"/>
      <c r="E51" s="107"/>
      <c r="F51" s="107"/>
      <c r="G51" s="95">
        <v>0.13</v>
      </c>
      <c r="H51" s="101" t="s">
        <v>106</v>
      </c>
    </row>
    <row r="52" spans="2:8" ht="15" x14ac:dyDescent="0.2">
      <c r="B52" s="102"/>
      <c r="C52" s="105"/>
      <c r="D52" s="107"/>
      <c r="E52" s="107"/>
      <c r="F52" s="107"/>
      <c r="G52" s="95">
        <v>0.17</v>
      </c>
      <c r="H52" s="101" t="s">
        <v>84</v>
      </c>
    </row>
    <row r="53" spans="2:8" ht="15" x14ac:dyDescent="0.2">
      <c r="B53" s="102"/>
      <c r="C53" s="105"/>
      <c r="D53" s="107"/>
      <c r="E53" s="107"/>
      <c r="F53" s="107"/>
      <c r="G53" s="95">
        <v>0.09</v>
      </c>
      <c r="H53" s="101" t="s">
        <v>107</v>
      </c>
    </row>
    <row r="54" spans="2:8" ht="15" x14ac:dyDescent="0.2">
      <c r="B54" s="113"/>
      <c r="C54" s="114"/>
      <c r="D54" s="115"/>
      <c r="E54" s="115"/>
      <c r="F54" s="115"/>
      <c r="G54" s="95">
        <v>0.16</v>
      </c>
      <c r="H54" s="101" t="s">
        <v>108</v>
      </c>
    </row>
    <row r="55" spans="2:8" ht="15" x14ac:dyDescent="0.25">
      <c r="B55" s="102"/>
      <c r="C55" s="117"/>
      <c r="D55" s="107"/>
      <c r="E55" s="107"/>
      <c r="F55" s="107"/>
      <c r="G55" s="107">
        <v>0.126</v>
      </c>
      <c r="H55" s="118" t="s">
        <v>88</v>
      </c>
    </row>
    <row r="56" spans="2:8" ht="15" x14ac:dyDescent="0.2">
      <c r="B56" s="102"/>
      <c r="C56" s="105"/>
      <c r="D56" s="107"/>
      <c r="E56" s="107"/>
      <c r="F56" s="107"/>
      <c r="G56" s="95">
        <v>7.1999999999999995E-2</v>
      </c>
      <c r="H56" s="101" t="s">
        <v>99</v>
      </c>
    </row>
    <row r="57" spans="2:8" ht="15" x14ac:dyDescent="0.2">
      <c r="B57" s="102"/>
      <c r="C57" s="105"/>
      <c r="D57" s="107"/>
      <c r="E57" s="107"/>
      <c r="F57" s="107"/>
      <c r="G57" s="95">
        <v>4.4999999999999998E-2</v>
      </c>
      <c r="H57" s="101" t="s">
        <v>100</v>
      </c>
    </row>
    <row r="58" spans="2:8" ht="15" x14ac:dyDescent="0.2">
      <c r="B58" s="102"/>
      <c r="C58" s="105"/>
      <c r="D58" s="107"/>
      <c r="E58" s="107"/>
      <c r="F58" s="107"/>
      <c r="G58" s="95">
        <v>1.7999999999999999E-2</v>
      </c>
      <c r="H58" s="101" t="s">
        <v>101</v>
      </c>
    </row>
    <row r="59" spans="2:8" ht="15" x14ac:dyDescent="0.2">
      <c r="B59" s="102"/>
      <c r="C59" s="105"/>
      <c r="D59" s="107"/>
      <c r="E59" s="107"/>
      <c r="F59" s="107"/>
      <c r="G59" s="95">
        <v>3.9E-2</v>
      </c>
      <c r="H59" s="101" t="s">
        <v>95</v>
      </c>
    </row>
    <row r="60" spans="2:8" ht="15" x14ac:dyDescent="0.2">
      <c r="B60" s="102"/>
      <c r="C60" s="105"/>
      <c r="D60" s="107"/>
      <c r="E60" s="107"/>
      <c r="F60" s="107"/>
      <c r="G60" s="95">
        <v>0.315</v>
      </c>
      <c r="H60" s="101" t="s">
        <v>109</v>
      </c>
    </row>
    <row r="61" spans="2:8" ht="15" x14ac:dyDescent="0.2">
      <c r="B61" s="102" t="s">
        <v>41</v>
      </c>
      <c r="C61" s="103">
        <v>0.33</v>
      </c>
      <c r="D61" s="107">
        <v>0.06</v>
      </c>
      <c r="E61" s="107">
        <f>C61-D61</f>
        <v>0.27</v>
      </c>
      <c r="F61" s="107">
        <f>C61+D61</f>
        <v>0.39</v>
      </c>
      <c r="G61" s="95">
        <v>0.23099999999999998</v>
      </c>
      <c r="H61" s="101" t="s">
        <v>110</v>
      </c>
    </row>
    <row r="62" spans="2:8" ht="15" x14ac:dyDescent="0.2">
      <c r="B62" s="102"/>
      <c r="C62" s="105"/>
      <c r="D62" s="107"/>
      <c r="E62" s="107"/>
      <c r="F62" s="107"/>
      <c r="G62" s="95">
        <v>6.9999999999999993E-2</v>
      </c>
      <c r="H62" s="101" t="s">
        <v>111</v>
      </c>
    </row>
    <row r="63" spans="2:8" ht="15" x14ac:dyDescent="0.2">
      <c r="B63" s="102"/>
      <c r="C63" s="105"/>
      <c r="D63" s="104"/>
      <c r="E63" s="104"/>
      <c r="F63" s="104"/>
      <c r="G63" s="95">
        <v>3.4999999999999996E-2</v>
      </c>
      <c r="H63" s="101" t="s">
        <v>112</v>
      </c>
    </row>
    <row r="64" spans="2:8" ht="15" x14ac:dyDescent="0.2">
      <c r="B64" s="102"/>
      <c r="C64" s="105"/>
      <c r="D64" s="104"/>
      <c r="E64" s="104"/>
      <c r="F64" s="104"/>
      <c r="G64" s="95">
        <v>4.9000000000000002E-2</v>
      </c>
      <c r="H64" s="101" t="s">
        <v>113</v>
      </c>
    </row>
    <row r="65" spans="2:10" ht="15" x14ac:dyDescent="0.2">
      <c r="B65" s="119" t="s">
        <v>86</v>
      </c>
      <c r="C65" s="120">
        <v>0</v>
      </c>
      <c r="D65" s="121">
        <v>0.05</v>
      </c>
      <c r="E65" s="121">
        <f>IF((C65-D65)&lt;0,0,C65-D65)</f>
        <v>0</v>
      </c>
      <c r="F65" s="122">
        <f>C65+D65</f>
        <v>0.05</v>
      </c>
      <c r="G65" s="97"/>
      <c r="H65" s="101"/>
    </row>
    <row r="66" spans="2:10" ht="15" x14ac:dyDescent="0.2">
      <c r="B66" s="123" t="s">
        <v>47</v>
      </c>
      <c r="C66" s="111">
        <v>0.03</v>
      </c>
      <c r="D66" s="95"/>
      <c r="E66" s="95"/>
      <c r="F66" s="95"/>
      <c r="G66" s="97">
        <v>1</v>
      </c>
      <c r="H66" s="101" t="s">
        <v>85</v>
      </c>
    </row>
    <row r="67" spans="2:10" ht="15" x14ac:dyDescent="0.2">
      <c r="B67" s="123" t="s">
        <v>8</v>
      </c>
      <c r="C67" s="125">
        <f>SUM(C39:C66)</f>
        <v>1</v>
      </c>
      <c r="D67" s="95"/>
      <c r="E67" s="95"/>
      <c r="F67" s="95"/>
      <c r="G67" s="127"/>
      <c r="H67" s="128"/>
    </row>
    <row r="68" spans="2:10" ht="15" x14ac:dyDescent="0.2">
      <c r="B68" s="123" t="s">
        <v>9</v>
      </c>
      <c r="C68" s="109">
        <v>0.19</v>
      </c>
      <c r="D68" s="95">
        <v>0.06</v>
      </c>
      <c r="E68" s="107">
        <f>C68-D68</f>
        <v>0.13</v>
      </c>
      <c r="F68" s="107">
        <f>C68+D68</f>
        <v>0.25</v>
      </c>
      <c r="G68" s="95"/>
      <c r="H68" s="129"/>
    </row>
    <row r="69" spans="2:10" ht="15" x14ac:dyDescent="0.2">
      <c r="B69" s="158" t="s">
        <v>157</v>
      </c>
      <c r="C69" s="163">
        <v>1E-3</v>
      </c>
      <c r="D69" s="172"/>
      <c r="E69" s="172"/>
      <c r="F69" s="172"/>
      <c r="G69" s="172"/>
      <c r="H69" s="173"/>
    </row>
    <row r="70" spans="2:10" ht="15" x14ac:dyDescent="0.25">
      <c r="B70" s="94" t="s">
        <v>123</v>
      </c>
      <c r="E70" s="47"/>
    </row>
    <row r="71" spans="2:10" x14ac:dyDescent="0.2">
      <c r="E71" s="47"/>
    </row>
    <row r="72" spans="2:10" ht="18" x14ac:dyDescent="0.2">
      <c r="B72" s="309" t="s">
        <v>161</v>
      </c>
      <c r="C72" s="310"/>
      <c r="D72" s="310"/>
      <c r="E72" s="310"/>
      <c r="F72" s="310"/>
      <c r="G72" s="310"/>
      <c r="H72" s="310"/>
      <c r="J72" s="70" t="s">
        <v>165</v>
      </c>
    </row>
    <row r="73" spans="2:10" ht="45" x14ac:dyDescent="0.2">
      <c r="B73" s="48" t="s">
        <v>0</v>
      </c>
      <c r="C73" s="71" t="s">
        <v>126</v>
      </c>
      <c r="D73" s="48" t="s">
        <v>72</v>
      </c>
      <c r="E73" s="167" t="s">
        <v>40</v>
      </c>
      <c r="F73" s="168"/>
      <c r="G73" s="169" t="s">
        <v>91</v>
      </c>
      <c r="H73" s="170"/>
    </row>
    <row r="74" spans="2:10" ht="15" x14ac:dyDescent="0.2">
      <c r="B74" s="49"/>
      <c r="C74" s="72"/>
      <c r="D74" s="50"/>
      <c r="E74" s="50"/>
      <c r="F74" s="50"/>
      <c r="G74" s="95">
        <v>0.27</v>
      </c>
      <c r="H74" s="58" t="s">
        <v>75</v>
      </c>
    </row>
    <row r="75" spans="2:10" ht="15" x14ac:dyDescent="0.2">
      <c r="B75" s="49"/>
      <c r="C75" s="72"/>
      <c r="D75" s="52"/>
      <c r="E75" s="52"/>
      <c r="F75" s="52"/>
      <c r="G75" s="95">
        <v>9.6000000000000002E-2</v>
      </c>
      <c r="H75" s="58" t="s">
        <v>93</v>
      </c>
    </row>
    <row r="76" spans="2:10" ht="15" x14ac:dyDescent="0.2">
      <c r="B76" s="49" t="s">
        <v>76</v>
      </c>
      <c r="C76" s="80">
        <v>0.31</v>
      </c>
      <c r="D76" s="52">
        <v>0.06</v>
      </c>
      <c r="E76" s="52">
        <f>C76-D76</f>
        <v>0.25</v>
      </c>
      <c r="F76" s="52">
        <f>C76+D76</f>
        <v>0.37</v>
      </c>
      <c r="G76" s="95">
        <v>9.6000000000000002E-2</v>
      </c>
      <c r="H76" s="58" t="s">
        <v>78</v>
      </c>
    </row>
    <row r="77" spans="2:10" ht="15" x14ac:dyDescent="0.2">
      <c r="B77" s="49"/>
      <c r="C77" s="80"/>
      <c r="D77" s="52"/>
      <c r="E77" s="52"/>
      <c r="F77" s="52"/>
      <c r="G77" s="95">
        <v>4.8000000000000001E-2</v>
      </c>
      <c r="H77" s="58" t="s">
        <v>77</v>
      </c>
    </row>
    <row r="78" spans="2:10" ht="15" x14ac:dyDescent="0.2">
      <c r="B78" s="49"/>
      <c r="C78" s="72"/>
      <c r="D78" s="52"/>
      <c r="E78" s="52"/>
      <c r="F78" s="52"/>
      <c r="G78" s="95">
        <v>0.09</v>
      </c>
      <c r="H78" s="58" t="s">
        <v>103</v>
      </c>
    </row>
    <row r="79" spans="2:10" ht="15" x14ac:dyDescent="0.2">
      <c r="B79" s="49"/>
      <c r="C79" s="72"/>
      <c r="D79" s="52"/>
      <c r="E79" s="52"/>
      <c r="F79" s="52"/>
      <c r="G79" s="95">
        <v>0.36000000000000004</v>
      </c>
      <c r="H79" s="58" t="s">
        <v>79</v>
      </c>
    </row>
    <row r="80" spans="2:10" ht="15" x14ac:dyDescent="0.2">
      <c r="B80" s="49"/>
      <c r="C80" s="72"/>
      <c r="D80" s="52"/>
      <c r="E80" s="52"/>
      <c r="F80" s="52"/>
      <c r="G80" s="95">
        <v>2.0000000000000004E-2</v>
      </c>
      <c r="H80" s="58" t="s">
        <v>94</v>
      </c>
    </row>
    <row r="81" spans="2:8" ht="30" x14ac:dyDescent="0.2">
      <c r="B81" s="53"/>
      <c r="C81" s="73"/>
      <c r="D81" s="55"/>
      <c r="E81" s="55"/>
      <c r="F81" s="55"/>
      <c r="G81" s="95">
        <v>2.0000000000000004E-2</v>
      </c>
      <c r="H81" s="58" t="s">
        <v>87</v>
      </c>
    </row>
    <row r="82" spans="2:8" ht="15" x14ac:dyDescent="0.2">
      <c r="B82" s="49"/>
      <c r="C82" s="72"/>
      <c r="D82" s="52"/>
      <c r="E82" s="52"/>
      <c r="F82" s="52"/>
      <c r="G82" s="95">
        <v>0.12</v>
      </c>
      <c r="H82" s="58" t="s">
        <v>104</v>
      </c>
    </row>
    <row r="83" spans="2:8" ht="15" x14ac:dyDescent="0.2">
      <c r="B83" s="49" t="s">
        <v>81</v>
      </c>
      <c r="C83" s="80">
        <v>0.3</v>
      </c>
      <c r="D83" s="52">
        <v>0.05</v>
      </c>
      <c r="E83" s="52">
        <f>C83-D83</f>
        <v>0.25</v>
      </c>
      <c r="F83" s="52">
        <f>C83+D83</f>
        <v>0.35</v>
      </c>
      <c r="G83" s="95">
        <v>0.17</v>
      </c>
      <c r="H83" s="58" t="s">
        <v>80</v>
      </c>
    </row>
    <row r="84" spans="2:8" ht="15" x14ac:dyDescent="0.2">
      <c r="B84" s="49" t="s">
        <v>83</v>
      </c>
      <c r="C84" s="72"/>
      <c r="D84" s="52"/>
      <c r="E84" s="52"/>
      <c r="F84" s="52"/>
      <c r="G84" s="95">
        <v>7.0000000000000007E-2</v>
      </c>
      <c r="H84" s="58" t="s">
        <v>82</v>
      </c>
    </row>
    <row r="85" spans="2:8" ht="15" x14ac:dyDescent="0.2">
      <c r="B85" s="49"/>
      <c r="C85" s="72"/>
      <c r="D85" s="52"/>
      <c r="E85" s="52"/>
      <c r="F85" s="52"/>
      <c r="G85" s="95">
        <v>0.09</v>
      </c>
      <c r="H85" s="58" t="s">
        <v>105</v>
      </c>
    </row>
    <row r="86" spans="2:8" ht="15" x14ac:dyDescent="0.2">
      <c r="B86" s="49"/>
      <c r="C86" s="72"/>
      <c r="D86" s="52"/>
      <c r="E86" s="52"/>
      <c r="F86" s="52"/>
      <c r="G86" s="95">
        <v>0.13</v>
      </c>
      <c r="H86" s="58" t="s">
        <v>106</v>
      </c>
    </row>
    <row r="87" spans="2:8" ht="15" x14ac:dyDescent="0.2">
      <c r="B87" s="49"/>
      <c r="C87" s="72"/>
      <c r="D87" s="52"/>
      <c r="E87" s="52"/>
      <c r="F87" s="52"/>
      <c r="G87" s="95">
        <v>0.17</v>
      </c>
      <c r="H87" s="58" t="s">
        <v>84</v>
      </c>
    </row>
    <row r="88" spans="2:8" ht="15" x14ac:dyDescent="0.2">
      <c r="B88" s="49"/>
      <c r="C88" s="72"/>
      <c r="D88" s="52"/>
      <c r="E88" s="52"/>
      <c r="F88" s="52"/>
      <c r="G88" s="95">
        <v>0.09</v>
      </c>
      <c r="H88" s="58" t="s">
        <v>107</v>
      </c>
    </row>
    <row r="89" spans="2:8" ht="15" x14ac:dyDescent="0.2">
      <c r="B89" s="89"/>
      <c r="C89" s="92"/>
      <c r="D89" s="90"/>
      <c r="E89" s="90"/>
      <c r="F89" s="90"/>
      <c r="G89" s="96">
        <v>0.16</v>
      </c>
      <c r="H89" s="91" t="s">
        <v>108</v>
      </c>
    </row>
    <row r="90" spans="2:8" ht="15" x14ac:dyDescent="0.2">
      <c r="B90" s="49"/>
      <c r="C90" s="72"/>
      <c r="D90" s="52"/>
      <c r="E90" s="52"/>
      <c r="F90" s="52"/>
      <c r="G90" s="95">
        <v>0.126</v>
      </c>
      <c r="H90" s="58" t="s">
        <v>88</v>
      </c>
    </row>
    <row r="91" spans="2:8" ht="15" x14ac:dyDescent="0.2">
      <c r="B91" s="49"/>
      <c r="C91" s="72"/>
      <c r="D91" s="52"/>
      <c r="E91" s="52"/>
      <c r="F91" s="52"/>
      <c r="G91" s="95">
        <v>7.1999999999999995E-2</v>
      </c>
      <c r="H91" s="58" t="s">
        <v>99</v>
      </c>
    </row>
    <row r="92" spans="2:8" ht="15" x14ac:dyDescent="0.2">
      <c r="B92" s="49"/>
      <c r="C92" s="72"/>
      <c r="D92" s="52"/>
      <c r="E92" s="52"/>
      <c r="F92" s="52"/>
      <c r="G92" s="95">
        <v>4.4999999999999998E-2</v>
      </c>
      <c r="H92" s="58" t="s">
        <v>100</v>
      </c>
    </row>
    <row r="93" spans="2:8" ht="15" x14ac:dyDescent="0.2">
      <c r="B93" s="74" t="s">
        <v>41</v>
      </c>
      <c r="C93" s="72"/>
      <c r="D93" s="72"/>
      <c r="E93" s="52"/>
      <c r="F93" s="52"/>
      <c r="G93" s="95">
        <v>1.7999999999999999E-2</v>
      </c>
      <c r="H93" s="58" t="s">
        <v>101</v>
      </c>
    </row>
    <row r="94" spans="2:8" ht="15" x14ac:dyDescent="0.2">
      <c r="B94" s="74"/>
      <c r="C94" s="72"/>
      <c r="D94" s="72"/>
      <c r="E94" s="52"/>
      <c r="F94" s="52"/>
      <c r="G94" s="95">
        <v>3.9E-2</v>
      </c>
      <c r="H94" s="58" t="s">
        <v>95</v>
      </c>
    </row>
    <row r="95" spans="2:8" ht="15" x14ac:dyDescent="0.2">
      <c r="B95" s="49"/>
      <c r="C95" s="80">
        <v>0.36</v>
      </c>
      <c r="D95" s="80">
        <v>0.06</v>
      </c>
      <c r="E95" s="52">
        <f>C95-D95</f>
        <v>0.3</v>
      </c>
      <c r="F95" s="52">
        <f>C95+D95</f>
        <v>0.42</v>
      </c>
      <c r="G95" s="95">
        <v>0.315</v>
      </c>
      <c r="H95" s="58" t="s">
        <v>109</v>
      </c>
    </row>
    <row r="96" spans="2:8" ht="15" x14ac:dyDescent="0.2">
      <c r="B96" s="49"/>
      <c r="C96" s="80"/>
      <c r="D96" s="72"/>
      <c r="E96" s="52"/>
      <c r="F96" s="52"/>
      <c r="G96" s="95">
        <v>0.23099999999999998</v>
      </c>
      <c r="H96" s="58" t="s">
        <v>110</v>
      </c>
    </row>
    <row r="97" spans="2:8" ht="15" x14ac:dyDescent="0.2">
      <c r="B97" s="49"/>
      <c r="C97" s="80"/>
      <c r="D97" s="52"/>
      <c r="E97" s="52"/>
      <c r="F97" s="52"/>
      <c r="G97" s="95">
        <v>6.9999999999999993E-2</v>
      </c>
      <c r="H97" s="58" t="s">
        <v>111</v>
      </c>
    </row>
    <row r="98" spans="2:8" ht="15" x14ac:dyDescent="0.2">
      <c r="B98" s="49"/>
      <c r="C98" s="72"/>
      <c r="D98" s="50"/>
      <c r="E98" s="50"/>
      <c r="F98" s="50"/>
      <c r="G98" s="95">
        <v>3.4999999999999996E-2</v>
      </c>
      <c r="H98" s="58" t="s">
        <v>112</v>
      </c>
    </row>
    <row r="99" spans="2:8" ht="15" x14ac:dyDescent="0.2">
      <c r="B99" s="53"/>
      <c r="C99" s="72"/>
      <c r="D99" s="50"/>
      <c r="E99" s="50"/>
      <c r="F99" s="50"/>
      <c r="G99" s="95">
        <v>4.9000000000000002E-2</v>
      </c>
      <c r="H99" s="82" t="s">
        <v>113</v>
      </c>
    </row>
    <row r="100" spans="2:8" ht="15" x14ac:dyDescent="0.2">
      <c r="B100" s="53" t="s">
        <v>86</v>
      </c>
      <c r="C100" s="86">
        <v>0</v>
      </c>
      <c r="D100" s="87">
        <v>0.05</v>
      </c>
      <c r="E100" s="87">
        <f>IF((C100-D100)&lt;0,0,C100-D100)</f>
        <v>0</v>
      </c>
      <c r="F100" s="88">
        <f>C100+D100</f>
        <v>0.05</v>
      </c>
      <c r="G100" s="97"/>
      <c r="H100" s="58"/>
    </row>
    <row r="101" spans="2:8" ht="15" x14ac:dyDescent="0.2">
      <c r="B101" s="60" t="s">
        <v>47</v>
      </c>
      <c r="C101" s="85">
        <v>0.03</v>
      </c>
      <c r="D101" s="55"/>
      <c r="E101" s="55"/>
      <c r="F101" s="55"/>
      <c r="G101" s="95">
        <v>1</v>
      </c>
      <c r="H101" s="63" t="s">
        <v>85</v>
      </c>
    </row>
    <row r="102" spans="2:8" ht="15" x14ac:dyDescent="0.2">
      <c r="B102" s="60" t="s">
        <v>8</v>
      </c>
      <c r="C102" s="79">
        <f>SUM(C74:C101)</f>
        <v>1</v>
      </c>
      <c r="D102" s="55"/>
      <c r="E102" s="55"/>
      <c r="F102" s="55"/>
      <c r="G102" s="61"/>
      <c r="H102" s="62"/>
    </row>
    <row r="103" spans="2:8" ht="15" x14ac:dyDescent="0.2">
      <c r="B103" s="60" t="s">
        <v>9</v>
      </c>
      <c r="C103" s="79">
        <v>0.17</v>
      </c>
      <c r="D103" s="55">
        <v>0.06</v>
      </c>
      <c r="E103" s="52">
        <f>C103-D103</f>
        <v>0.11000000000000001</v>
      </c>
      <c r="F103" s="52">
        <f>C103+D103</f>
        <v>0.23</v>
      </c>
      <c r="G103" s="55"/>
      <c r="H103" s="75"/>
    </row>
    <row r="104" spans="2:8" ht="15" x14ac:dyDescent="0.2">
      <c r="B104" s="158" t="s">
        <v>157</v>
      </c>
      <c r="C104" s="163">
        <v>1E-3</v>
      </c>
      <c r="D104" s="165"/>
      <c r="E104" s="165"/>
      <c r="F104" s="165"/>
      <c r="G104" s="165"/>
      <c r="H104" s="174"/>
    </row>
    <row r="105" spans="2:8" ht="15" x14ac:dyDescent="0.25">
      <c r="B105" s="94" t="s">
        <v>124</v>
      </c>
      <c r="E105" s="47"/>
    </row>
    <row r="106" spans="2:8" x14ac:dyDescent="0.2">
      <c r="B106" s="77" t="s">
        <v>46</v>
      </c>
      <c r="E106" s="47"/>
    </row>
    <row r="107" spans="2:8" ht="13.9" customHeight="1" x14ac:dyDescent="0.2">
      <c r="B107" s="34" t="s">
        <v>89</v>
      </c>
      <c r="C107" s="78"/>
      <c r="D107" s="66"/>
      <c r="E107" s="66"/>
      <c r="F107" s="66"/>
      <c r="G107" s="66"/>
      <c r="H107" s="66"/>
    </row>
    <row r="108" spans="2:8" x14ac:dyDescent="0.2">
      <c r="B108" s="68"/>
      <c r="C108" s="78"/>
      <c r="D108" s="66"/>
      <c r="E108" s="66"/>
      <c r="F108" s="66"/>
      <c r="G108" s="66"/>
      <c r="H108" s="66"/>
    </row>
    <row r="109" spans="2:8" x14ac:dyDescent="0.2">
      <c r="B109" s="66"/>
      <c r="C109" s="78"/>
      <c r="D109" s="66"/>
      <c r="F109" s="66"/>
      <c r="G109" s="66"/>
      <c r="H109" s="66"/>
    </row>
  </sheetData>
  <mergeCells count="3">
    <mergeCell ref="B72:H72"/>
    <mergeCell ref="B37:H37"/>
    <mergeCell ref="B2:H2"/>
  </mergeCells>
  <pageMargins left="0.70866141732283472" right="0.70866141732283472" top="0.74803149606299213" bottom="0.74803149606299213" header="0.31496062992125984" footer="0.31496062992125984"/>
  <pageSetup paperSize="9" scale="42" orientation="portrait" r:id="rId1"/>
  <rowBreaks count="1" manualBreakCount="1">
    <brk id="27" min="1" max="9" man="1"/>
  </rowBreaks>
  <colBreaks count="1" manualBreakCount="1">
    <brk id="2" max="98"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8"/>
  <sheetViews>
    <sheetView showGridLines="0" rightToLeft="1" zoomScale="80" zoomScaleNormal="80" zoomScaleSheetLayoutView="70" workbookViewId="0">
      <selection activeCell="J19" sqref="J19"/>
    </sheetView>
  </sheetViews>
  <sheetFormatPr defaultColWidth="8" defaultRowHeight="14.25" x14ac:dyDescent="0.2"/>
  <cols>
    <col min="1" max="1" width="8" style="47"/>
    <col min="2" max="2" width="36" style="47" customWidth="1"/>
    <col min="3" max="4" width="11.75" style="47" bestFit="1" customWidth="1"/>
    <col min="5" max="5" width="13.375" style="47" customWidth="1"/>
    <col min="6" max="7" width="12.25" style="47" customWidth="1"/>
    <col min="8" max="8" width="43.125" style="47" customWidth="1"/>
    <col min="9" max="9" width="24.75" style="47" customWidth="1"/>
    <col min="10" max="10" width="32.375" style="47" customWidth="1"/>
    <col min="11" max="11" width="30.375" style="47" bestFit="1" customWidth="1"/>
    <col min="12" max="16384" width="8" style="47"/>
  </cols>
  <sheetData>
    <row r="1" spans="1:10" ht="27.6" customHeight="1" x14ac:dyDescent="0.2">
      <c r="B1" s="270" t="str">
        <f>'קרן י'!B1</f>
        <v>מדיניות השקעה לשנת 2026</v>
      </c>
      <c r="C1" s="270"/>
      <c r="D1" s="270"/>
      <c r="E1" s="270"/>
      <c r="F1" s="270"/>
      <c r="G1" s="270"/>
      <c r="H1" s="270"/>
      <c r="I1" s="166"/>
      <c r="J1" s="166"/>
    </row>
    <row r="2" spans="1:10" x14ac:dyDescent="0.2">
      <c r="B2" s="270"/>
      <c r="C2" s="270"/>
      <c r="D2" s="270"/>
      <c r="E2" s="270"/>
      <c r="F2" s="270"/>
      <c r="G2" s="270"/>
      <c r="H2" s="270"/>
    </row>
    <row r="3" spans="1:10" x14ac:dyDescent="0.2">
      <c r="B3" s="271" t="s">
        <v>231</v>
      </c>
      <c r="C3" s="271"/>
      <c r="D3" s="271"/>
      <c r="E3" s="271"/>
      <c r="F3" s="271"/>
      <c r="G3" s="271"/>
      <c r="H3" s="271"/>
    </row>
    <row r="4" spans="1:10" ht="18.75" customHeight="1" x14ac:dyDescent="0.2">
      <c r="A4" s="271" t="s">
        <v>226</v>
      </c>
      <c r="B4" s="246" t="s">
        <v>248</v>
      </c>
      <c r="C4" s="246"/>
      <c r="D4" s="246"/>
      <c r="E4" s="246"/>
      <c r="F4" s="246"/>
      <c r="G4" s="246"/>
      <c r="H4" s="246"/>
      <c r="I4" s="274" t="s">
        <v>228</v>
      </c>
    </row>
    <row r="5" spans="1:10" ht="18.75" thickBot="1" x14ac:dyDescent="0.25">
      <c r="A5" s="271"/>
      <c r="B5" s="257" t="s">
        <v>216</v>
      </c>
      <c r="C5" s="257"/>
      <c r="D5" s="257"/>
      <c r="E5" s="257"/>
      <c r="F5" s="257"/>
      <c r="G5" s="257"/>
      <c r="H5" s="257"/>
      <c r="I5" s="275"/>
    </row>
    <row r="6" spans="1:10" ht="45" x14ac:dyDescent="0.2">
      <c r="A6" s="271"/>
      <c r="B6" s="138" t="s">
        <v>0</v>
      </c>
      <c r="C6" s="138" t="s">
        <v>279</v>
      </c>
      <c r="D6" s="216" t="s">
        <v>280</v>
      </c>
      <c r="E6" s="183" t="s">
        <v>72</v>
      </c>
      <c r="F6" s="272" t="s">
        <v>40</v>
      </c>
      <c r="G6" s="273"/>
      <c r="H6" s="141" t="s">
        <v>137</v>
      </c>
      <c r="I6" s="275"/>
    </row>
    <row r="7" spans="1:10" ht="30" x14ac:dyDescent="0.2">
      <c r="A7" s="271"/>
      <c r="B7" s="142" t="s">
        <v>114</v>
      </c>
      <c r="C7" s="219">
        <v>0.94</v>
      </c>
      <c r="D7" s="143">
        <v>0.9</v>
      </c>
      <c r="E7" s="143">
        <v>0.06</v>
      </c>
      <c r="F7" s="143">
        <f t="shared" ref="F7" si="0">IF(D7-E7&gt;0,D7-E7,0)</f>
        <v>0.84000000000000008</v>
      </c>
      <c r="G7" s="143">
        <f t="shared" ref="G7" si="1">D7+E7</f>
        <v>0.96</v>
      </c>
      <c r="H7" s="144" t="s">
        <v>276</v>
      </c>
      <c r="I7" s="275"/>
    </row>
    <row r="8" spans="1:10" ht="15" x14ac:dyDescent="0.2">
      <c r="A8" s="271"/>
      <c r="B8" s="142" t="s">
        <v>47</v>
      </c>
      <c r="C8" s="219">
        <v>0.06</v>
      </c>
      <c r="D8" s="143">
        <v>0.1</v>
      </c>
      <c r="E8" s="143"/>
      <c r="F8" s="143"/>
      <c r="G8" s="143"/>
      <c r="H8" s="146"/>
      <c r="I8" s="275"/>
    </row>
    <row r="9" spans="1:10" ht="15" x14ac:dyDescent="0.2">
      <c r="A9" s="271"/>
      <c r="B9" s="142" t="s">
        <v>8</v>
      </c>
      <c r="C9" s="219">
        <f t="shared" ref="C9:D9" si="2">SUM(C7:C8)</f>
        <v>1</v>
      </c>
      <c r="D9" s="143">
        <f t="shared" si="2"/>
        <v>1</v>
      </c>
      <c r="E9" s="143"/>
      <c r="F9" s="143"/>
      <c r="G9" s="143"/>
      <c r="H9" s="146"/>
      <c r="I9" s="275"/>
    </row>
    <row r="10" spans="1:10" ht="15.75" thickBot="1" x14ac:dyDescent="0.25">
      <c r="A10" s="271"/>
      <c r="B10" s="147" t="s">
        <v>9</v>
      </c>
      <c r="C10" s="220">
        <v>0.94</v>
      </c>
      <c r="D10" s="148">
        <v>0.94</v>
      </c>
      <c r="E10" s="148">
        <v>0.06</v>
      </c>
      <c r="F10" s="148">
        <f t="shared" ref="F10" si="3">IF(D10-E10&gt;0,D10-E10,0)</f>
        <v>0.87999999999999989</v>
      </c>
      <c r="G10" s="148">
        <f t="shared" ref="G10" si="4">D10+E10</f>
        <v>1</v>
      </c>
      <c r="H10" s="149"/>
      <c r="I10" s="275"/>
    </row>
    <row r="11" spans="1:10" ht="18" x14ac:dyDescent="0.2">
      <c r="A11" s="271"/>
      <c r="B11" s="158" t="s">
        <v>275</v>
      </c>
      <c r="C11" s="313">
        <v>5.0000000000000001E-4</v>
      </c>
      <c r="D11" s="313"/>
      <c r="E11" s="313"/>
      <c r="F11" s="313"/>
      <c r="G11" s="313"/>
      <c r="H11" s="313"/>
      <c r="I11" s="275"/>
    </row>
    <row r="12" spans="1:10" x14ac:dyDescent="0.2">
      <c r="B12" s="271" t="s">
        <v>230</v>
      </c>
      <c r="C12" s="271"/>
      <c r="D12" s="271"/>
      <c r="E12" s="271"/>
      <c r="F12" s="271"/>
      <c r="G12" s="271"/>
      <c r="H12" s="271"/>
    </row>
    <row r="13" spans="1:10" x14ac:dyDescent="0.2">
      <c r="B13" s="271" t="s">
        <v>231</v>
      </c>
      <c r="C13" s="271"/>
      <c r="D13" s="271"/>
      <c r="E13" s="271"/>
      <c r="F13" s="271"/>
      <c r="G13" s="271"/>
      <c r="H13" s="271"/>
    </row>
    <row r="14" spans="1:10" ht="28.5" customHeight="1" x14ac:dyDescent="0.2">
      <c r="A14" s="271" t="s">
        <v>226</v>
      </c>
      <c r="B14" s="293" t="s">
        <v>220</v>
      </c>
      <c r="C14" s="246"/>
      <c r="D14" s="246"/>
      <c r="E14" s="246"/>
      <c r="F14" s="246"/>
      <c r="G14" s="246"/>
      <c r="H14" s="246"/>
      <c r="I14" s="271" t="s">
        <v>228</v>
      </c>
    </row>
    <row r="15" spans="1:10" ht="18" x14ac:dyDescent="0.2">
      <c r="A15" s="271"/>
      <c r="B15" s="311" t="s">
        <v>222</v>
      </c>
      <c r="C15" s="312"/>
      <c r="D15" s="312"/>
      <c r="E15" s="312"/>
      <c r="F15" s="312"/>
      <c r="G15" s="312"/>
      <c r="H15" s="312"/>
      <c r="I15" s="271"/>
    </row>
    <row r="16" spans="1:10" ht="45" x14ac:dyDescent="0.2">
      <c r="A16" s="271"/>
      <c r="B16" s="35" t="s">
        <v>0</v>
      </c>
      <c r="C16" s="215" t="s">
        <v>279</v>
      </c>
      <c r="D16" s="36" t="s">
        <v>280</v>
      </c>
      <c r="E16" s="35" t="s">
        <v>72</v>
      </c>
      <c r="F16" s="232" t="s">
        <v>40</v>
      </c>
      <c r="G16" s="255"/>
      <c r="H16" s="35" t="s">
        <v>91</v>
      </c>
      <c r="I16" s="271"/>
    </row>
    <row r="17" spans="1:9" ht="30" x14ac:dyDescent="0.2">
      <c r="A17" s="271"/>
      <c r="B17" s="37" t="s">
        <v>6</v>
      </c>
      <c r="C17" s="39">
        <v>0.48</v>
      </c>
      <c r="D17" s="38">
        <v>0.5</v>
      </c>
      <c r="E17" s="40">
        <v>0.06</v>
      </c>
      <c r="F17" s="40">
        <f>IF(D17-E17&gt;0,D17-E17,0)</f>
        <v>0.44</v>
      </c>
      <c r="G17" s="40">
        <f>D17+E17</f>
        <v>0.56000000000000005</v>
      </c>
      <c r="H17" s="41" t="s">
        <v>102</v>
      </c>
      <c r="I17" s="271"/>
    </row>
    <row r="18" spans="1:9" ht="30" x14ac:dyDescent="0.2">
      <c r="A18" s="271"/>
      <c r="B18" s="37" t="s">
        <v>73</v>
      </c>
      <c r="C18" s="84">
        <v>0.21</v>
      </c>
      <c r="D18" s="40">
        <v>0.18</v>
      </c>
      <c r="E18" s="40">
        <v>0.05</v>
      </c>
      <c r="F18" s="40">
        <f>IF(D18-E18&gt;0,D18-E18,0)</f>
        <v>0.13</v>
      </c>
      <c r="G18" s="40">
        <f>D18+E18</f>
        <v>0.22999999999999998</v>
      </c>
      <c r="H18" s="41" t="s">
        <v>4</v>
      </c>
      <c r="I18" s="271"/>
    </row>
    <row r="19" spans="1:9" ht="45" x14ac:dyDescent="0.2">
      <c r="A19" s="271"/>
      <c r="B19" s="37" t="s">
        <v>41</v>
      </c>
      <c r="C19" s="84">
        <v>0.28000000000000003</v>
      </c>
      <c r="D19" s="40">
        <v>0.3</v>
      </c>
      <c r="E19" s="40">
        <v>0.06</v>
      </c>
      <c r="F19" s="40">
        <f>IF(D19-E19&gt;0,D19-E19,0)</f>
        <v>0.24</v>
      </c>
      <c r="G19" s="40">
        <f>D19+E19</f>
        <v>0.36</v>
      </c>
      <c r="H19" s="41" t="s">
        <v>98</v>
      </c>
      <c r="I19" s="271"/>
    </row>
    <row r="20" spans="1:9" ht="15" x14ac:dyDescent="0.2">
      <c r="A20" s="271"/>
      <c r="B20" s="37" t="s">
        <v>47</v>
      </c>
      <c r="C20" s="84">
        <v>0.03</v>
      </c>
      <c r="D20" s="40">
        <v>0.02</v>
      </c>
      <c r="E20" s="40"/>
      <c r="F20" s="40"/>
      <c r="G20" s="40"/>
      <c r="H20" s="41"/>
      <c r="I20" s="271"/>
    </row>
    <row r="21" spans="1:9" ht="15" x14ac:dyDescent="0.2">
      <c r="A21" s="271"/>
      <c r="B21" s="37" t="s">
        <v>8</v>
      </c>
      <c r="C21" s="39">
        <f t="shared" ref="C21:D21" si="5">SUM(C17:C20)</f>
        <v>1</v>
      </c>
      <c r="D21" s="38">
        <f t="shared" si="5"/>
        <v>1</v>
      </c>
      <c r="E21" s="40"/>
      <c r="F21" s="40"/>
      <c r="G21" s="40"/>
      <c r="H21" s="41"/>
      <c r="I21" s="271"/>
    </row>
    <row r="22" spans="1:9" ht="15" x14ac:dyDescent="0.2">
      <c r="A22" s="271"/>
      <c r="B22" s="37" t="s">
        <v>9</v>
      </c>
      <c r="C22" s="39">
        <v>0.25</v>
      </c>
      <c r="D22" s="38">
        <v>0.23</v>
      </c>
      <c r="E22" s="40">
        <v>0.06</v>
      </c>
      <c r="F22" s="40">
        <f>IF(D22-E22&gt;0,D22-E22,0)</f>
        <v>0.17</v>
      </c>
      <c r="G22" s="40">
        <f>D22+E22</f>
        <v>0.29000000000000004</v>
      </c>
      <c r="H22" s="41"/>
      <c r="I22" s="271"/>
    </row>
    <row r="23" spans="1:9" ht="15" x14ac:dyDescent="0.2">
      <c r="A23" s="271"/>
      <c r="B23" s="158" t="s">
        <v>275</v>
      </c>
      <c r="C23" s="243">
        <v>0.02</v>
      </c>
      <c r="D23" s="243"/>
      <c r="E23" s="243"/>
      <c r="F23" s="243"/>
      <c r="G23" s="243"/>
      <c r="H23" s="243"/>
      <c r="I23" s="271"/>
    </row>
    <row r="24" spans="1:9" x14ac:dyDescent="0.2">
      <c r="B24" s="271" t="s">
        <v>230</v>
      </c>
      <c r="C24" s="271"/>
      <c r="D24" s="271"/>
      <c r="E24" s="271"/>
      <c r="F24" s="271"/>
      <c r="G24" s="271"/>
      <c r="H24" s="271"/>
    </row>
    <row r="26" spans="1:9" x14ac:dyDescent="0.2">
      <c r="B26" s="34" t="s">
        <v>46</v>
      </c>
    </row>
    <row r="27" spans="1:9" x14ac:dyDescent="0.2">
      <c r="B27" s="34" t="s">
        <v>89</v>
      </c>
    </row>
    <row r="28" spans="1:9" x14ac:dyDescent="0.2">
      <c r="B28" s="271" t="s">
        <v>267</v>
      </c>
      <c r="C28" s="271"/>
      <c r="D28" s="271"/>
      <c r="E28" s="271"/>
      <c r="F28" s="271"/>
      <c r="G28" s="271"/>
      <c r="H28" s="271"/>
    </row>
  </sheetData>
  <mergeCells count="18">
    <mergeCell ref="B28:H28"/>
    <mergeCell ref="B1:H2"/>
    <mergeCell ref="F6:G6"/>
    <mergeCell ref="B5:H5"/>
    <mergeCell ref="B4:H4"/>
    <mergeCell ref="C11:H11"/>
    <mergeCell ref="B24:H24"/>
    <mergeCell ref="B3:H3"/>
    <mergeCell ref="B12:H12"/>
    <mergeCell ref="I14:I23"/>
    <mergeCell ref="A4:A11"/>
    <mergeCell ref="B13:H13"/>
    <mergeCell ref="A14:A23"/>
    <mergeCell ref="B14:H14"/>
    <mergeCell ref="F16:G16"/>
    <mergeCell ref="B15:H15"/>
    <mergeCell ref="C23:H23"/>
    <mergeCell ref="I4:I11"/>
  </mergeCells>
  <pageMargins left="0.70866141732283472" right="0.70866141732283472" top="0.74803149606299213" bottom="0.74803149606299213" header="0.31496062992125984" footer="0.31496062992125984"/>
  <pageSetup paperSize="9"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8"/>
  <sheetViews>
    <sheetView showGridLines="0" rightToLeft="1" zoomScale="85" zoomScaleNormal="85" zoomScaleSheetLayoutView="100" workbookViewId="0">
      <selection activeCell="L35" sqref="L35"/>
    </sheetView>
  </sheetViews>
  <sheetFormatPr defaultRowHeight="14.25" x14ac:dyDescent="0.2"/>
  <cols>
    <col min="2" max="2" width="37.875" customWidth="1"/>
    <col min="3" max="4" width="17.125" customWidth="1"/>
    <col min="5" max="5" width="12.875" customWidth="1"/>
    <col min="6" max="6" width="13.375" customWidth="1"/>
    <col min="7" max="7" width="13" customWidth="1"/>
    <col min="8" max="8" width="32.875" customWidth="1"/>
  </cols>
  <sheetData>
    <row r="1" spans="1:9" ht="27.6" customHeight="1" x14ac:dyDescent="0.2">
      <c r="B1" s="314" t="str">
        <f>'קרן י'!B1</f>
        <v>מדיניות השקעה לשנת 2026</v>
      </c>
      <c r="C1" s="314"/>
      <c r="D1" s="314"/>
      <c r="E1" s="314"/>
      <c r="F1" s="314"/>
      <c r="G1" s="314"/>
      <c r="H1" s="314"/>
    </row>
    <row r="2" spans="1:9" ht="27.6" customHeight="1" x14ac:dyDescent="0.2">
      <c r="B2" s="314"/>
      <c r="C2" s="314"/>
      <c r="D2" s="314"/>
      <c r="E2" s="314"/>
      <c r="F2" s="314"/>
      <c r="G2" s="314"/>
      <c r="H2" s="314"/>
    </row>
    <row r="3" spans="1:9" ht="27.6" customHeight="1" x14ac:dyDescent="0.2">
      <c r="B3" s="315" t="s">
        <v>225</v>
      </c>
      <c r="C3" s="315"/>
      <c r="D3" s="315"/>
      <c r="E3" s="315"/>
      <c r="F3" s="315"/>
      <c r="G3" s="315"/>
      <c r="H3" s="315"/>
    </row>
    <row r="4" spans="1:9" ht="18" x14ac:dyDescent="0.2">
      <c r="A4" s="231" t="s">
        <v>226</v>
      </c>
      <c r="B4" s="311" t="s">
        <v>249</v>
      </c>
      <c r="C4" s="312"/>
      <c r="D4" s="312"/>
      <c r="E4" s="312"/>
      <c r="F4" s="312"/>
      <c r="G4" s="312"/>
      <c r="H4" s="312"/>
      <c r="I4" s="231" t="s">
        <v>228</v>
      </c>
    </row>
    <row r="5" spans="1:9" ht="18" x14ac:dyDescent="0.2">
      <c r="A5" s="231"/>
      <c r="B5" s="311" t="s">
        <v>198</v>
      </c>
      <c r="C5" s="312"/>
      <c r="D5" s="312"/>
      <c r="E5" s="312"/>
      <c r="F5" s="312"/>
      <c r="G5" s="312"/>
      <c r="H5" s="312"/>
      <c r="I5" s="231"/>
    </row>
    <row r="6" spans="1:9" ht="30" x14ac:dyDescent="0.2">
      <c r="A6" s="231"/>
      <c r="B6" s="35" t="s">
        <v>0</v>
      </c>
      <c r="C6" s="215" t="s">
        <v>279</v>
      </c>
      <c r="D6" s="36" t="s">
        <v>280</v>
      </c>
      <c r="E6" s="35" t="s">
        <v>72</v>
      </c>
      <c r="F6" s="232" t="s">
        <v>40</v>
      </c>
      <c r="G6" s="255"/>
      <c r="H6" s="42" t="s">
        <v>91</v>
      </c>
      <c r="I6" s="231"/>
    </row>
    <row r="7" spans="1:9" ht="30" x14ac:dyDescent="0.2">
      <c r="A7" s="231"/>
      <c r="B7" s="37" t="s">
        <v>6</v>
      </c>
      <c r="C7" s="84">
        <v>0.52</v>
      </c>
      <c r="D7" s="40">
        <v>0.55000000000000004</v>
      </c>
      <c r="E7" s="40">
        <v>0.06</v>
      </c>
      <c r="F7" s="40">
        <f t="shared" ref="F7:F12" si="0">IF(D7-E7&gt;0,D7-E7,0)</f>
        <v>0.49000000000000005</v>
      </c>
      <c r="G7" s="40">
        <f t="shared" ref="G7:G12" si="1">D7+E7</f>
        <v>0.6100000000000001</v>
      </c>
      <c r="H7" s="41" t="s">
        <v>102</v>
      </c>
      <c r="I7" s="231"/>
    </row>
    <row r="8" spans="1:9" ht="30" x14ac:dyDescent="0.2">
      <c r="A8" s="231"/>
      <c r="B8" s="37" t="s">
        <v>73</v>
      </c>
      <c r="C8" s="84">
        <v>7.0000000000000007E-2</v>
      </c>
      <c r="D8" s="40">
        <v>7.0000000000000007E-2</v>
      </c>
      <c r="E8" s="40">
        <v>0.05</v>
      </c>
      <c r="F8" s="40">
        <f t="shared" si="0"/>
        <v>2.0000000000000004E-2</v>
      </c>
      <c r="G8" s="40">
        <f t="shared" si="1"/>
        <v>0.12000000000000001</v>
      </c>
      <c r="H8" s="41" t="s">
        <v>4</v>
      </c>
      <c r="I8" s="231"/>
    </row>
    <row r="9" spans="1:9" ht="45" x14ac:dyDescent="0.2">
      <c r="A9" s="231"/>
      <c r="B9" s="37" t="s">
        <v>41</v>
      </c>
      <c r="C9" s="84">
        <v>0.23</v>
      </c>
      <c r="D9" s="40">
        <v>0.2</v>
      </c>
      <c r="E9" s="40">
        <v>0.06</v>
      </c>
      <c r="F9" s="40">
        <f t="shared" si="0"/>
        <v>0.14000000000000001</v>
      </c>
      <c r="G9" s="40">
        <f t="shared" si="1"/>
        <v>0.26</v>
      </c>
      <c r="H9" s="81" t="s">
        <v>92</v>
      </c>
      <c r="I9" s="231"/>
    </row>
    <row r="10" spans="1:9" ht="15" x14ac:dyDescent="0.2">
      <c r="A10" s="231"/>
      <c r="B10" s="37" t="s">
        <v>74</v>
      </c>
      <c r="C10" s="84">
        <v>0.06</v>
      </c>
      <c r="D10" s="40">
        <v>0.06</v>
      </c>
      <c r="E10" s="40">
        <v>0.05</v>
      </c>
      <c r="F10" s="40">
        <f t="shared" si="0"/>
        <v>9.999999999999995E-3</v>
      </c>
      <c r="G10" s="40">
        <f t="shared" si="1"/>
        <v>0.11</v>
      </c>
      <c r="H10" s="41"/>
      <c r="I10" s="231"/>
    </row>
    <row r="11" spans="1:9" ht="15" x14ac:dyDescent="0.2">
      <c r="A11" s="231"/>
      <c r="B11" s="37" t="s">
        <v>118</v>
      </c>
      <c r="C11" s="84">
        <v>0.05</v>
      </c>
      <c r="D11" s="40">
        <v>0.05</v>
      </c>
      <c r="E11" s="40">
        <v>0.05</v>
      </c>
      <c r="F11" s="40">
        <f t="shared" si="0"/>
        <v>0</v>
      </c>
      <c r="G11" s="40">
        <f t="shared" si="1"/>
        <v>0.1</v>
      </c>
      <c r="H11" s="41"/>
      <c r="I11" s="231"/>
    </row>
    <row r="12" spans="1:9" ht="15" x14ac:dyDescent="0.2">
      <c r="A12" s="231"/>
      <c r="B12" s="37" t="s">
        <v>119</v>
      </c>
      <c r="C12" s="84">
        <v>0.06</v>
      </c>
      <c r="D12" s="40">
        <v>0.05</v>
      </c>
      <c r="E12" s="40">
        <v>0.05</v>
      </c>
      <c r="F12" s="40">
        <f t="shared" si="0"/>
        <v>0</v>
      </c>
      <c r="G12" s="40">
        <f t="shared" si="1"/>
        <v>0.1</v>
      </c>
      <c r="H12" s="41"/>
      <c r="I12" s="231"/>
    </row>
    <row r="13" spans="1:9" ht="15" x14ac:dyDescent="0.2">
      <c r="A13" s="231"/>
      <c r="B13" s="37" t="s">
        <v>47</v>
      </c>
      <c r="C13" s="84">
        <v>0.01</v>
      </c>
      <c r="D13" s="40">
        <v>0.02</v>
      </c>
      <c r="E13" s="40"/>
      <c r="F13" s="40"/>
      <c r="G13" s="40"/>
      <c r="H13" s="41"/>
      <c r="I13" s="231"/>
    </row>
    <row r="14" spans="1:9" ht="15" x14ac:dyDescent="0.2">
      <c r="A14" s="231"/>
      <c r="B14" s="37" t="s">
        <v>8</v>
      </c>
      <c r="C14" s="39">
        <f t="shared" ref="C14:D14" si="2">SUM(C7:C13)</f>
        <v>1.0000000000000002</v>
      </c>
      <c r="D14" s="38">
        <f t="shared" si="2"/>
        <v>1.0000000000000002</v>
      </c>
      <c r="E14" s="40"/>
      <c r="F14" s="40"/>
      <c r="G14" s="40"/>
      <c r="H14" s="41"/>
      <c r="I14" s="231"/>
    </row>
    <row r="15" spans="1:9" ht="15" x14ac:dyDescent="0.2">
      <c r="A15" s="231"/>
      <c r="B15" s="37" t="s">
        <v>9</v>
      </c>
      <c r="C15" s="84">
        <v>0.23</v>
      </c>
      <c r="D15" s="40">
        <v>0.22</v>
      </c>
      <c r="E15" s="40">
        <v>0.06</v>
      </c>
      <c r="F15" s="40">
        <f>IF(D15-E15&gt;0,D15-E15,0)</f>
        <v>0.16</v>
      </c>
      <c r="G15" s="40">
        <f>D15+E15</f>
        <v>0.28000000000000003</v>
      </c>
      <c r="H15" s="41"/>
      <c r="I15" s="231"/>
    </row>
    <row r="16" spans="1:9" ht="15" x14ac:dyDescent="0.2">
      <c r="A16" s="231"/>
      <c r="B16" s="158" t="s">
        <v>275</v>
      </c>
      <c r="C16" s="243">
        <v>3.0000000000000001E-3</v>
      </c>
      <c r="D16" s="243"/>
      <c r="E16" s="243"/>
      <c r="F16" s="243"/>
      <c r="G16" s="243"/>
      <c r="H16" s="243"/>
      <c r="I16" s="231"/>
    </row>
    <row r="17" spans="1:9" x14ac:dyDescent="0.2">
      <c r="B17" s="266" t="s">
        <v>230</v>
      </c>
      <c r="C17" s="266"/>
      <c r="D17" s="266"/>
      <c r="E17" s="266"/>
      <c r="F17" s="266"/>
      <c r="G17" s="266"/>
      <c r="H17" s="266"/>
    </row>
    <row r="18" spans="1:9" x14ac:dyDescent="0.2">
      <c r="B18" s="266" t="s">
        <v>225</v>
      </c>
      <c r="C18" s="266"/>
      <c r="D18" s="266"/>
      <c r="E18" s="266"/>
      <c r="F18" s="266"/>
      <c r="G18" s="266"/>
      <c r="H18" s="266"/>
    </row>
    <row r="19" spans="1:9" ht="18" x14ac:dyDescent="0.2">
      <c r="A19" s="231" t="s">
        <v>226</v>
      </c>
      <c r="B19" s="311" t="s">
        <v>250</v>
      </c>
      <c r="C19" s="312"/>
      <c r="D19" s="312"/>
      <c r="E19" s="312"/>
      <c r="F19" s="312"/>
      <c r="G19" s="312"/>
      <c r="H19" s="312"/>
      <c r="I19" s="231" t="s">
        <v>228</v>
      </c>
    </row>
    <row r="20" spans="1:9" ht="18" x14ac:dyDescent="0.2">
      <c r="A20" s="231"/>
      <c r="B20" s="311" t="s">
        <v>199</v>
      </c>
      <c r="C20" s="312"/>
      <c r="D20" s="312"/>
      <c r="E20" s="312"/>
      <c r="F20" s="312"/>
      <c r="G20" s="312"/>
      <c r="H20" s="312"/>
      <c r="I20" s="231"/>
    </row>
    <row r="21" spans="1:9" ht="30" x14ac:dyDescent="0.2">
      <c r="A21" s="231"/>
      <c r="B21" s="35" t="s">
        <v>0</v>
      </c>
      <c r="C21" s="215" t="s">
        <v>279</v>
      </c>
      <c r="D21" s="36" t="s">
        <v>280</v>
      </c>
      <c r="E21" s="35" t="s">
        <v>72</v>
      </c>
      <c r="F21" s="232" t="s">
        <v>40</v>
      </c>
      <c r="G21" s="255"/>
      <c r="H21" s="42" t="s">
        <v>91</v>
      </c>
      <c r="I21" s="231"/>
    </row>
    <row r="22" spans="1:9" ht="30" x14ac:dyDescent="0.2">
      <c r="A22" s="231"/>
      <c r="B22" s="37" t="s">
        <v>6</v>
      </c>
      <c r="C22" s="39">
        <v>0.42</v>
      </c>
      <c r="D22" s="38">
        <v>0.45</v>
      </c>
      <c r="E22" s="40">
        <v>0.06</v>
      </c>
      <c r="F22" s="40">
        <f>IF(D22-E22&gt;0,D22-E22,0)</f>
        <v>0.39</v>
      </c>
      <c r="G22" s="40">
        <f>D22+E22</f>
        <v>0.51</v>
      </c>
      <c r="H22" s="41" t="s">
        <v>102</v>
      </c>
      <c r="I22" s="231"/>
    </row>
    <row r="23" spans="1:9" ht="30" x14ac:dyDescent="0.2">
      <c r="A23" s="231"/>
      <c r="B23" s="37" t="s">
        <v>73</v>
      </c>
      <c r="C23" s="39">
        <v>0.16</v>
      </c>
      <c r="D23" s="38">
        <v>0.16</v>
      </c>
      <c r="E23" s="40">
        <v>0.05</v>
      </c>
      <c r="F23" s="40">
        <f>IF(D23-E23&gt;0,D23-E23,0)</f>
        <v>0.11</v>
      </c>
      <c r="G23" s="40">
        <f>D23+E23</f>
        <v>0.21000000000000002</v>
      </c>
      <c r="H23" s="41" t="s">
        <v>4</v>
      </c>
      <c r="I23" s="231"/>
    </row>
    <row r="24" spans="1:9" ht="45" x14ac:dyDescent="0.2">
      <c r="A24" s="231"/>
      <c r="B24" s="37" t="s">
        <v>41</v>
      </c>
      <c r="C24" s="39">
        <v>0.28000000000000003</v>
      </c>
      <c r="D24" s="38">
        <v>0.25</v>
      </c>
      <c r="E24" s="40">
        <v>0.06</v>
      </c>
      <c r="F24" s="40">
        <f>IF(D24-E24&gt;0,D24-E24,0)</f>
        <v>0.19</v>
      </c>
      <c r="G24" s="40">
        <f>D24+E24</f>
        <v>0.31</v>
      </c>
      <c r="H24" s="81" t="s">
        <v>92</v>
      </c>
      <c r="I24" s="231"/>
    </row>
    <row r="25" spans="1:9" ht="15" x14ac:dyDescent="0.2">
      <c r="A25" s="231"/>
      <c r="B25" s="37" t="s">
        <v>74</v>
      </c>
      <c r="C25" s="39">
        <v>0.04</v>
      </c>
      <c r="D25" s="38">
        <v>0.04</v>
      </c>
      <c r="E25" s="40">
        <v>0.05</v>
      </c>
      <c r="F25" s="40">
        <f>IF(D25-E25&gt;0,D25-E25,0)</f>
        <v>0</v>
      </c>
      <c r="G25" s="40">
        <f>D25+E25</f>
        <v>0.09</v>
      </c>
      <c r="H25" s="41"/>
      <c r="I25" s="231"/>
    </row>
    <row r="26" spans="1:9" ht="15" x14ac:dyDescent="0.2">
      <c r="A26" s="231"/>
      <c r="B26" s="37" t="s">
        <v>97</v>
      </c>
      <c r="C26" s="39">
        <v>7.0000000000000007E-2</v>
      </c>
      <c r="D26" s="38">
        <v>7.0000000000000007E-2</v>
      </c>
      <c r="E26" s="40">
        <v>0.05</v>
      </c>
      <c r="F26" s="40">
        <f>IF(D26-E26&gt;0,D26-E26,0)</f>
        <v>2.0000000000000004E-2</v>
      </c>
      <c r="G26" s="40">
        <f>D26+E26</f>
        <v>0.12000000000000001</v>
      </c>
      <c r="H26" s="41"/>
      <c r="I26" s="231"/>
    </row>
    <row r="27" spans="1:9" ht="15" x14ac:dyDescent="0.2">
      <c r="A27" s="231"/>
      <c r="B27" s="37" t="s">
        <v>47</v>
      </c>
      <c r="C27" s="39">
        <v>0.03</v>
      </c>
      <c r="D27" s="38">
        <v>0.03</v>
      </c>
      <c r="E27" s="40"/>
      <c r="F27" s="40"/>
      <c r="G27" s="40"/>
      <c r="H27" s="41"/>
      <c r="I27" s="231"/>
    </row>
    <row r="28" spans="1:9" ht="15" x14ac:dyDescent="0.2">
      <c r="A28" s="231"/>
      <c r="B28" s="37" t="s">
        <v>8</v>
      </c>
      <c r="C28" s="39">
        <f t="shared" ref="C28:D28" si="3">SUM(C22:C27)</f>
        <v>1</v>
      </c>
      <c r="D28" s="38">
        <f t="shared" si="3"/>
        <v>1</v>
      </c>
      <c r="E28" s="40"/>
      <c r="F28" s="40"/>
      <c r="G28" s="40"/>
      <c r="H28" s="41"/>
      <c r="I28" s="231"/>
    </row>
    <row r="29" spans="1:9" ht="15" x14ac:dyDescent="0.2">
      <c r="A29" s="231"/>
      <c r="B29" s="37" t="s">
        <v>9</v>
      </c>
      <c r="C29" s="39">
        <v>0.23</v>
      </c>
      <c r="D29" s="38">
        <v>0.22</v>
      </c>
      <c r="E29" s="40">
        <v>0.06</v>
      </c>
      <c r="F29" s="40">
        <f>IF(D29-E29&gt;0,D29-E29,0)</f>
        <v>0.16</v>
      </c>
      <c r="G29" s="40">
        <f>D29+E29</f>
        <v>0.28000000000000003</v>
      </c>
      <c r="H29" s="41"/>
      <c r="I29" s="231"/>
    </row>
    <row r="30" spans="1:9" ht="15" x14ac:dyDescent="0.2">
      <c r="A30" s="231"/>
      <c r="B30" s="158" t="s">
        <v>275</v>
      </c>
      <c r="C30" s="243">
        <v>3.0000000000000001E-3</v>
      </c>
      <c r="D30" s="243"/>
      <c r="E30" s="243"/>
      <c r="F30" s="243"/>
      <c r="G30" s="243"/>
      <c r="H30" s="243"/>
      <c r="I30" s="231"/>
    </row>
    <row r="31" spans="1:9" x14ac:dyDescent="0.2">
      <c r="B31" s="266" t="s">
        <v>230</v>
      </c>
      <c r="C31" s="266"/>
      <c r="D31" s="266"/>
      <c r="E31" s="266"/>
      <c r="F31" s="266"/>
      <c r="G31" s="266"/>
      <c r="H31" s="266"/>
    </row>
    <row r="32" spans="1:9" x14ac:dyDescent="0.2">
      <c r="B32" s="266" t="s">
        <v>225</v>
      </c>
      <c r="C32" s="266"/>
      <c r="D32" s="266"/>
      <c r="E32" s="266"/>
      <c r="F32" s="266"/>
      <c r="G32" s="266"/>
      <c r="H32" s="266"/>
    </row>
    <row r="33" spans="1:9" ht="18" x14ac:dyDescent="0.2">
      <c r="A33" s="231" t="s">
        <v>226</v>
      </c>
      <c r="B33" s="311" t="s">
        <v>251</v>
      </c>
      <c r="C33" s="312"/>
      <c r="D33" s="312"/>
      <c r="E33" s="312"/>
      <c r="F33" s="312"/>
      <c r="G33" s="312"/>
      <c r="H33" s="312"/>
      <c r="I33" s="231" t="s">
        <v>228</v>
      </c>
    </row>
    <row r="34" spans="1:9" ht="18" customHeight="1" x14ac:dyDescent="0.2">
      <c r="A34" s="231"/>
      <c r="B34" s="311" t="s">
        <v>200</v>
      </c>
      <c r="C34" s="312"/>
      <c r="D34" s="312"/>
      <c r="E34" s="312"/>
      <c r="F34" s="312"/>
      <c r="G34" s="312"/>
      <c r="H34" s="312"/>
      <c r="I34" s="231"/>
    </row>
    <row r="35" spans="1:9" ht="30" x14ac:dyDescent="0.2">
      <c r="A35" s="231"/>
      <c r="B35" s="35" t="s">
        <v>0</v>
      </c>
      <c r="C35" s="215" t="s">
        <v>279</v>
      </c>
      <c r="D35" s="36" t="s">
        <v>280</v>
      </c>
      <c r="E35" s="35" t="s">
        <v>72</v>
      </c>
      <c r="F35" s="232" t="s">
        <v>40</v>
      </c>
      <c r="G35" s="255"/>
      <c r="H35" s="42" t="s">
        <v>91</v>
      </c>
      <c r="I35" s="231"/>
    </row>
    <row r="36" spans="1:9" ht="30" x14ac:dyDescent="0.2">
      <c r="A36" s="231"/>
      <c r="B36" s="37" t="s">
        <v>6</v>
      </c>
      <c r="C36" s="39">
        <v>0.24</v>
      </c>
      <c r="D36" s="38">
        <v>0.27</v>
      </c>
      <c r="E36" s="40">
        <v>0.06</v>
      </c>
      <c r="F36" s="40">
        <f>IF(D36-E36&gt;0,D36-E36,0)</f>
        <v>0.21000000000000002</v>
      </c>
      <c r="G36" s="40">
        <f>D36+E36</f>
        <v>0.33</v>
      </c>
      <c r="H36" s="41" t="s">
        <v>102</v>
      </c>
      <c r="I36" s="231"/>
    </row>
    <row r="37" spans="1:9" ht="30" x14ac:dyDescent="0.2">
      <c r="A37" s="231"/>
      <c r="B37" s="37" t="s">
        <v>73</v>
      </c>
      <c r="C37" s="39">
        <v>0.28999999999999998</v>
      </c>
      <c r="D37" s="38">
        <v>0.28000000000000003</v>
      </c>
      <c r="E37" s="40">
        <v>0.05</v>
      </c>
      <c r="F37" s="40">
        <f>IF(D37-E37&gt;0,D37-E37,0)</f>
        <v>0.23000000000000004</v>
      </c>
      <c r="G37" s="40">
        <f>D37+E37</f>
        <v>0.33</v>
      </c>
      <c r="H37" s="41" t="s">
        <v>4</v>
      </c>
      <c r="I37" s="231"/>
    </row>
    <row r="38" spans="1:9" ht="45" x14ac:dyDescent="0.2">
      <c r="A38" s="231"/>
      <c r="B38" s="37" t="s">
        <v>41</v>
      </c>
      <c r="C38" s="39">
        <v>0.35</v>
      </c>
      <c r="D38" s="38">
        <v>0.31</v>
      </c>
      <c r="E38" s="40">
        <v>0.06</v>
      </c>
      <c r="F38" s="40">
        <f>IF(D38-E38&gt;0,D38-E38,0)</f>
        <v>0.25</v>
      </c>
      <c r="G38" s="40">
        <f>D38+E38</f>
        <v>0.37</v>
      </c>
      <c r="H38" s="81" t="s">
        <v>92</v>
      </c>
      <c r="I38" s="231"/>
    </row>
    <row r="39" spans="1:9" ht="15" x14ac:dyDescent="0.2">
      <c r="A39" s="231"/>
      <c r="B39" s="37" t="s">
        <v>74</v>
      </c>
      <c r="C39" s="39">
        <v>0.04</v>
      </c>
      <c r="D39" s="38">
        <v>0.04</v>
      </c>
      <c r="E39" s="40">
        <v>0.05</v>
      </c>
      <c r="F39" s="40">
        <f>IF(D39-E39&gt;0,D39-E39,0)</f>
        <v>0</v>
      </c>
      <c r="G39" s="40">
        <f>D39+E39</f>
        <v>0.09</v>
      </c>
      <c r="H39" s="41"/>
      <c r="I39" s="231"/>
    </row>
    <row r="40" spans="1:9" ht="15" x14ac:dyDescent="0.2">
      <c r="A40" s="231"/>
      <c r="B40" s="37" t="s">
        <v>97</v>
      </c>
      <c r="C40" s="39">
        <v>0.06</v>
      </c>
      <c r="D40" s="38">
        <v>7.0000000000000007E-2</v>
      </c>
      <c r="E40" s="40">
        <v>0.05</v>
      </c>
      <c r="F40" s="40">
        <f>IF(D40-E40&gt;0,D40-E40,0)</f>
        <v>2.0000000000000004E-2</v>
      </c>
      <c r="G40" s="40">
        <f>D40+E40</f>
        <v>0.12000000000000001</v>
      </c>
      <c r="H40" s="41"/>
      <c r="I40" s="231"/>
    </row>
    <row r="41" spans="1:9" ht="15" x14ac:dyDescent="0.2">
      <c r="A41" s="231"/>
      <c r="B41" s="37" t="s">
        <v>47</v>
      </c>
      <c r="C41" s="39">
        <v>0.02</v>
      </c>
      <c r="D41" s="38">
        <v>0.03</v>
      </c>
      <c r="E41" s="40"/>
      <c r="F41" s="40"/>
      <c r="G41" s="40"/>
      <c r="H41" s="41"/>
      <c r="I41" s="231"/>
    </row>
    <row r="42" spans="1:9" ht="15" x14ac:dyDescent="0.2">
      <c r="A42" s="231"/>
      <c r="B42" s="37" t="s">
        <v>8</v>
      </c>
      <c r="C42" s="39">
        <f t="shared" ref="C42:D42" si="4">SUM(C36:C41)</f>
        <v>1</v>
      </c>
      <c r="D42" s="38">
        <f t="shared" si="4"/>
        <v>1.0000000000000002</v>
      </c>
      <c r="E42" s="40"/>
      <c r="F42" s="40"/>
      <c r="G42" s="40"/>
      <c r="H42" s="41"/>
      <c r="I42" s="231"/>
    </row>
    <row r="43" spans="1:9" ht="15" x14ac:dyDescent="0.2">
      <c r="A43" s="231"/>
      <c r="B43" s="37" t="s">
        <v>9</v>
      </c>
      <c r="C43" s="39">
        <v>0.18</v>
      </c>
      <c r="D43" s="38">
        <v>0.17</v>
      </c>
      <c r="E43" s="40">
        <v>0.06</v>
      </c>
      <c r="F43" s="40">
        <f>IF(D43-E43&gt;0,D43-E43,0)</f>
        <v>0.11000000000000001</v>
      </c>
      <c r="G43" s="40">
        <f>D43+E43</f>
        <v>0.23</v>
      </c>
      <c r="H43" s="41"/>
      <c r="I43" s="231"/>
    </row>
    <row r="44" spans="1:9" ht="15" x14ac:dyDescent="0.2">
      <c r="A44" s="231"/>
      <c r="B44" s="158" t="s">
        <v>275</v>
      </c>
      <c r="C44" s="243">
        <v>3.0000000000000001E-3</v>
      </c>
      <c r="D44" s="243"/>
      <c r="E44" s="243"/>
      <c r="F44" s="243"/>
      <c r="G44" s="243"/>
      <c r="H44" s="243"/>
      <c r="I44" s="231"/>
    </row>
    <row r="45" spans="1:9" x14ac:dyDescent="0.2">
      <c r="B45" s="266" t="s">
        <v>230</v>
      </c>
      <c r="C45" s="266"/>
      <c r="D45" s="266"/>
      <c r="E45" s="266"/>
      <c r="F45" s="266"/>
      <c r="G45" s="266"/>
      <c r="H45" s="266"/>
    </row>
    <row r="46" spans="1:9" ht="18.600000000000001" customHeight="1" x14ac:dyDescent="0.2">
      <c r="B46" s="34" t="s">
        <v>46</v>
      </c>
      <c r="C46" s="34"/>
      <c r="D46" s="34"/>
      <c r="E46" s="34"/>
      <c r="F46" s="34"/>
    </row>
    <row r="47" spans="1:9" ht="18.600000000000001" customHeight="1" x14ac:dyDescent="0.2">
      <c r="B47" s="34" t="s">
        <v>89</v>
      </c>
    </row>
    <row r="48" spans="1:9" x14ac:dyDescent="0.2">
      <c r="A48" s="231" t="s">
        <v>229</v>
      </c>
      <c r="B48" s="231"/>
      <c r="C48" s="231"/>
      <c r="D48" s="231"/>
      <c r="E48" s="231"/>
      <c r="F48" s="231"/>
      <c r="G48" s="231"/>
      <c r="H48" s="231"/>
    </row>
  </sheetData>
  <mergeCells count="26">
    <mergeCell ref="B1:H2"/>
    <mergeCell ref="F35:G35"/>
    <mergeCell ref="B5:H5"/>
    <mergeCell ref="B20:H20"/>
    <mergeCell ref="B34:H34"/>
    <mergeCell ref="B4:H4"/>
    <mergeCell ref="B19:H19"/>
    <mergeCell ref="B33:H33"/>
    <mergeCell ref="F6:G6"/>
    <mergeCell ref="F21:G21"/>
    <mergeCell ref="B3:H3"/>
    <mergeCell ref="B31:H31"/>
    <mergeCell ref="B32:H32"/>
    <mergeCell ref="A33:A44"/>
    <mergeCell ref="B45:H45"/>
    <mergeCell ref="I33:I44"/>
    <mergeCell ref="A48:H48"/>
    <mergeCell ref="A4:A16"/>
    <mergeCell ref="B17:H17"/>
    <mergeCell ref="I4:I16"/>
    <mergeCell ref="B18:H18"/>
    <mergeCell ref="A19:A30"/>
    <mergeCell ref="I19:I30"/>
    <mergeCell ref="C16:H16"/>
    <mergeCell ref="C30:H30"/>
    <mergeCell ref="C44:H44"/>
  </mergeCells>
  <pageMargins left="0.70866141732283472" right="0.70866141732283472" top="0.74803149606299213" bottom="0.74803149606299213" header="0.31496062992125984" footer="0.31496062992125984"/>
  <pageSetup paperSize="9" scale="52" orientation="landscape" r:id="rId1"/>
  <rowBreaks count="2" manualBreakCount="2">
    <brk id="16" min="1" max="8" man="1"/>
    <brk id="30" min="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60"/>
  <sheetViews>
    <sheetView showGridLines="0" rightToLeft="1" topLeftCell="A23" zoomScale="80" zoomScaleNormal="80" workbookViewId="0">
      <selection activeCell="J41" sqref="J41"/>
    </sheetView>
  </sheetViews>
  <sheetFormatPr defaultColWidth="8" defaultRowHeight="14.25" x14ac:dyDescent="0.2"/>
  <cols>
    <col min="1" max="1" width="7.375" style="70" customWidth="1"/>
    <col min="2" max="2" width="30.375" style="70" customWidth="1"/>
    <col min="3" max="4" width="16.75" style="70" customWidth="1"/>
    <col min="5" max="5" width="13.875" style="70" customWidth="1"/>
    <col min="6" max="6" width="16.875" style="70" customWidth="1"/>
    <col min="7" max="7" width="16" style="70" customWidth="1"/>
    <col min="8" max="8" width="32" style="70" customWidth="1"/>
    <col min="9" max="9" width="31.375" style="70" customWidth="1"/>
    <col min="10" max="10" width="133.25" style="70" bestFit="1" customWidth="1"/>
    <col min="11" max="16384" width="8" style="70"/>
  </cols>
  <sheetData>
    <row r="1" spans="1:10" x14ac:dyDescent="0.2">
      <c r="B1" s="270" t="str">
        <f>'קרן י'!B1</f>
        <v>מדיניות השקעה לשנת 2026</v>
      </c>
      <c r="C1" s="270"/>
      <c r="D1" s="270"/>
      <c r="E1" s="270"/>
      <c r="F1" s="270"/>
      <c r="G1" s="270"/>
      <c r="H1" s="270"/>
    </row>
    <row r="2" spans="1:10" x14ac:dyDescent="0.2">
      <c r="B2" s="270"/>
      <c r="C2" s="270"/>
      <c r="D2" s="270"/>
      <c r="E2" s="270"/>
      <c r="F2" s="270"/>
      <c r="G2" s="270"/>
      <c r="H2" s="270"/>
    </row>
    <row r="3" spans="1:10" x14ac:dyDescent="0.2">
      <c r="B3" s="281" t="s">
        <v>225</v>
      </c>
      <c r="C3" s="281"/>
      <c r="D3" s="281"/>
      <c r="E3" s="281"/>
      <c r="F3" s="281"/>
      <c r="G3" s="281"/>
      <c r="H3" s="281"/>
    </row>
    <row r="4" spans="1:10" s="83" customFormat="1" ht="24.75" customHeight="1" x14ac:dyDescent="0.2">
      <c r="A4" s="316" t="s">
        <v>226</v>
      </c>
      <c r="B4" s="245" t="s">
        <v>252</v>
      </c>
      <c r="C4" s="246"/>
      <c r="D4" s="246"/>
      <c r="E4" s="246"/>
      <c r="F4" s="246"/>
      <c r="G4" s="246"/>
      <c r="H4" s="246"/>
      <c r="I4" s="316" t="s">
        <v>228</v>
      </c>
    </row>
    <row r="5" spans="1:10" s="83" customFormat="1" ht="27.75" customHeight="1" thickBot="1" x14ac:dyDescent="0.25">
      <c r="A5" s="316"/>
      <c r="B5" s="256" t="s">
        <v>189</v>
      </c>
      <c r="C5" s="257"/>
      <c r="D5" s="257"/>
      <c r="E5" s="257"/>
      <c r="F5" s="257"/>
      <c r="G5" s="257"/>
      <c r="H5" s="257"/>
      <c r="I5" s="316"/>
    </row>
    <row r="6" spans="1:10" s="83" customFormat="1" ht="30" x14ac:dyDescent="0.2">
      <c r="A6" s="316"/>
      <c r="B6" s="138" t="s">
        <v>0</v>
      </c>
      <c r="C6" s="138" t="s">
        <v>279</v>
      </c>
      <c r="D6" s="216" t="s">
        <v>280</v>
      </c>
      <c r="E6" s="35" t="s">
        <v>72</v>
      </c>
      <c r="F6" s="249" t="s">
        <v>40</v>
      </c>
      <c r="G6" s="250"/>
      <c r="H6" s="141" t="s">
        <v>137</v>
      </c>
      <c r="I6" s="316"/>
    </row>
    <row r="7" spans="1:10" s="83" customFormat="1" ht="45" x14ac:dyDescent="0.2">
      <c r="A7" s="316"/>
      <c r="B7" s="142" t="s">
        <v>138</v>
      </c>
      <c r="C7" s="219">
        <v>0.78</v>
      </c>
      <c r="D7" s="143">
        <v>0.77</v>
      </c>
      <c r="E7" s="143">
        <v>0.05</v>
      </c>
      <c r="F7" s="143">
        <f t="shared" ref="F7:F8" si="0">IF(D7-E7&gt;0,D7-E7,0)</f>
        <v>0.72</v>
      </c>
      <c r="G7" s="143">
        <f t="shared" ref="G7:G8" si="1">D7+E7</f>
        <v>0.82000000000000006</v>
      </c>
      <c r="H7" s="144" t="s">
        <v>4</v>
      </c>
      <c r="I7" s="316"/>
    </row>
    <row r="8" spans="1:10" s="83" customFormat="1" ht="60" x14ac:dyDescent="0.2">
      <c r="A8" s="316"/>
      <c r="B8" s="142" t="s">
        <v>116</v>
      </c>
      <c r="C8" s="219">
        <v>0.2</v>
      </c>
      <c r="D8" s="143">
        <v>0.22</v>
      </c>
      <c r="E8" s="143">
        <v>0.06</v>
      </c>
      <c r="F8" s="143">
        <f t="shared" si="0"/>
        <v>0.16</v>
      </c>
      <c r="G8" s="143">
        <f t="shared" si="1"/>
        <v>0.28000000000000003</v>
      </c>
      <c r="H8" s="145" t="s">
        <v>92</v>
      </c>
      <c r="I8" s="316"/>
    </row>
    <row r="9" spans="1:10" ht="15" x14ac:dyDescent="0.2">
      <c r="A9" s="316"/>
      <c r="B9" s="142" t="s">
        <v>47</v>
      </c>
      <c r="C9" s="219">
        <v>0.02</v>
      </c>
      <c r="D9" s="143">
        <v>0.01</v>
      </c>
      <c r="E9" s="143"/>
      <c r="F9" s="143"/>
      <c r="G9" s="143"/>
      <c r="H9" s="146"/>
      <c r="I9" s="316"/>
    </row>
    <row r="10" spans="1:10" ht="15" x14ac:dyDescent="0.2">
      <c r="A10" s="316"/>
      <c r="B10" s="142" t="s">
        <v>8</v>
      </c>
      <c r="C10" s="219">
        <f t="shared" ref="C10:D10" si="2">SUM(C7:C9)</f>
        <v>1</v>
      </c>
      <c r="D10" s="143">
        <f t="shared" si="2"/>
        <v>1</v>
      </c>
      <c r="E10" s="143"/>
      <c r="F10" s="143"/>
      <c r="G10" s="143"/>
      <c r="H10" s="146"/>
      <c r="I10" s="316"/>
    </row>
    <row r="11" spans="1:10" ht="15.75" thickBot="1" x14ac:dyDescent="0.25">
      <c r="A11" s="316"/>
      <c r="B11" s="147" t="s">
        <v>9</v>
      </c>
      <c r="C11" s="220">
        <v>0</v>
      </c>
      <c r="D11" s="148">
        <v>0</v>
      </c>
      <c r="E11" s="148">
        <v>0.06</v>
      </c>
      <c r="F11" s="148">
        <f t="shared" ref="F11" si="3">IF(D11-E11&gt;0,D11-E11,0)</f>
        <v>0</v>
      </c>
      <c r="G11" s="148">
        <f t="shared" ref="G11" si="4">D11+E11</f>
        <v>0.06</v>
      </c>
      <c r="H11" s="149"/>
      <c r="I11" s="316"/>
    </row>
    <row r="12" spans="1:10" ht="15" x14ac:dyDescent="0.2">
      <c r="A12" s="316"/>
      <c r="B12" s="158" t="s">
        <v>275</v>
      </c>
      <c r="C12" s="247">
        <v>5.0000000000000001E-4</v>
      </c>
      <c r="D12" s="247"/>
      <c r="E12" s="247"/>
      <c r="F12" s="247"/>
      <c r="G12" s="247"/>
      <c r="H12" s="247"/>
      <c r="I12" s="316"/>
    </row>
    <row r="13" spans="1:10" x14ac:dyDescent="0.2">
      <c r="A13" s="67"/>
      <c r="B13" s="319" t="s">
        <v>233</v>
      </c>
      <c r="C13" s="319"/>
      <c r="D13" s="319"/>
      <c r="E13" s="319"/>
      <c r="F13" s="319"/>
      <c r="G13" s="319"/>
      <c r="H13" s="319"/>
    </row>
    <row r="14" spans="1:10" x14ac:dyDescent="0.2">
      <c r="A14" s="67"/>
      <c r="B14" s="319" t="s">
        <v>225</v>
      </c>
      <c r="C14" s="319"/>
      <c r="D14" s="319"/>
      <c r="E14" s="319"/>
      <c r="F14" s="319"/>
      <c r="G14" s="319"/>
      <c r="H14" s="319"/>
    </row>
    <row r="15" spans="1:10" ht="26.25" customHeight="1" x14ac:dyDescent="0.25">
      <c r="A15" s="318" t="s">
        <v>226</v>
      </c>
      <c r="B15" s="245" t="s">
        <v>240</v>
      </c>
      <c r="C15" s="246"/>
      <c r="D15" s="246"/>
      <c r="E15" s="246"/>
      <c r="F15" s="246"/>
      <c r="G15" s="246"/>
      <c r="H15" s="246"/>
      <c r="I15" s="317" t="s">
        <v>228</v>
      </c>
      <c r="J15" s="187"/>
    </row>
    <row r="16" spans="1:10" ht="18.75" customHeight="1" thickBot="1" x14ac:dyDescent="0.25">
      <c r="A16" s="318"/>
      <c r="B16" s="256" t="s">
        <v>201</v>
      </c>
      <c r="C16" s="257"/>
      <c r="D16" s="257"/>
      <c r="E16" s="257"/>
      <c r="F16" s="257"/>
      <c r="G16" s="257"/>
      <c r="H16" s="257"/>
      <c r="I16" s="317"/>
    </row>
    <row r="17" spans="1:10" ht="39.75" customHeight="1" x14ac:dyDescent="0.2">
      <c r="A17" s="318"/>
      <c r="B17" s="138" t="s">
        <v>0</v>
      </c>
      <c r="C17" s="138" t="s">
        <v>279</v>
      </c>
      <c r="D17" s="216" t="s">
        <v>280</v>
      </c>
      <c r="E17" s="35" t="s">
        <v>72</v>
      </c>
      <c r="F17" s="249" t="s">
        <v>40</v>
      </c>
      <c r="G17" s="250"/>
      <c r="H17" s="141" t="s">
        <v>137</v>
      </c>
      <c r="I17" s="317"/>
    </row>
    <row r="18" spans="1:10" ht="30" x14ac:dyDescent="0.2">
      <c r="A18" s="318"/>
      <c r="B18" s="142" t="s">
        <v>114</v>
      </c>
      <c r="C18" s="219">
        <v>0.01</v>
      </c>
      <c r="D18" s="143">
        <v>0.01</v>
      </c>
      <c r="E18" s="143">
        <v>0.06</v>
      </c>
      <c r="F18" s="143">
        <f t="shared" ref="F18:F21" si="5">IF(D18-E18&gt;0,D18-E18,0)</f>
        <v>0</v>
      </c>
      <c r="G18" s="143">
        <f t="shared" ref="G18:G21" si="6">D18+E18</f>
        <v>6.9999999999999993E-2</v>
      </c>
      <c r="H18" s="144" t="s">
        <v>143</v>
      </c>
      <c r="I18" s="317"/>
    </row>
    <row r="19" spans="1:10" ht="45" x14ac:dyDescent="0.2">
      <c r="A19" s="318"/>
      <c r="B19" s="142" t="s">
        <v>138</v>
      </c>
      <c r="C19" s="219">
        <v>0.34</v>
      </c>
      <c r="D19" s="143">
        <v>0.34</v>
      </c>
      <c r="E19" s="143">
        <v>0.05</v>
      </c>
      <c r="F19" s="143">
        <f t="shared" si="5"/>
        <v>0.29000000000000004</v>
      </c>
      <c r="G19" s="143">
        <f t="shared" si="6"/>
        <v>0.39</v>
      </c>
      <c r="H19" s="144" t="s">
        <v>4</v>
      </c>
      <c r="I19" s="317"/>
    </row>
    <row r="20" spans="1:10" ht="60" x14ac:dyDescent="0.2">
      <c r="A20" s="318"/>
      <c r="B20" s="142" t="s">
        <v>116</v>
      </c>
      <c r="C20" s="219">
        <v>0.59</v>
      </c>
      <c r="D20" s="143">
        <v>0.57999999999999996</v>
      </c>
      <c r="E20" s="143">
        <v>0.06</v>
      </c>
      <c r="F20" s="143">
        <f t="shared" si="5"/>
        <v>0.52</v>
      </c>
      <c r="G20" s="143">
        <f t="shared" si="6"/>
        <v>0.6399999999999999</v>
      </c>
      <c r="H20" s="145" t="s">
        <v>92</v>
      </c>
      <c r="I20" s="317"/>
    </row>
    <row r="21" spans="1:10" ht="30" x14ac:dyDescent="0.2">
      <c r="A21" s="318"/>
      <c r="B21" s="142" t="s">
        <v>140</v>
      </c>
      <c r="C21" s="219">
        <v>0.04</v>
      </c>
      <c r="D21" s="143">
        <v>0.04</v>
      </c>
      <c r="E21" s="143">
        <v>0.05</v>
      </c>
      <c r="F21" s="143">
        <f t="shared" si="5"/>
        <v>0</v>
      </c>
      <c r="G21" s="143">
        <f t="shared" si="6"/>
        <v>0.09</v>
      </c>
      <c r="H21" s="146"/>
      <c r="I21" s="317"/>
    </row>
    <row r="22" spans="1:10" ht="15" x14ac:dyDescent="0.2">
      <c r="A22" s="318"/>
      <c r="B22" s="142" t="s">
        <v>47</v>
      </c>
      <c r="C22" s="219">
        <v>0.02</v>
      </c>
      <c r="D22" s="143">
        <v>0.03</v>
      </c>
      <c r="E22" s="143"/>
      <c r="F22" s="143"/>
      <c r="G22" s="143"/>
      <c r="H22" s="146"/>
      <c r="I22" s="317"/>
    </row>
    <row r="23" spans="1:10" ht="15" x14ac:dyDescent="0.2">
      <c r="A23" s="318"/>
      <c r="B23" s="142" t="s">
        <v>8</v>
      </c>
      <c r="C23" s="219">
        <f t="shared" ref="C23:D23" si="7">SUM(C18:C22)</f>
        <v>1</v>
      </c>
      <c r="D23" s="143">
        <f t="shared" si="7"/>
        <v>1</v>
      </c>
      <c r="E23" s="143"/>
      <c r="F23" s="143"/>
      <c r="G23" s="143"/>
      <c r="H23" s="146"/>
      <c r="I23" s="317"/>
    </row>
    <row r="24" spans="1:10" ht="15.75" thickBot="1" x14ac:dyDescent="0.25">
      <c r="A24" s="318"/>
      <c r="B24" s="147" t="s">
        <v>9</v>
      </c>
      <c r="C24" s="220">
        <v>0.13</v>
      </c>
      <c r="D24" s="148">
        <v>0.1</v>
      </c>
      <c r="E24" s="148">
        <v>0.06</v>
      </c>
      <c r="F24" s="148">
        <f t="shared" ref="F24" si="8">IF(D24-E24&gt;0,D24-E24,0)</f>
        <v>4.0000000000000008E-2</v>
      </c>
      <c r="G24" s="148">
        <f t="shared" ref="G24" si="9">D24+E24</f>
        <v>0.16</v>
      </c>
      <c r="H24" s="149"/>
      <c r="I24" s="317"/>
    </row>
    <row r="25" spans="1:10" ht="15" x14ac:dyDescent="0.2">
      <c r="A25" s="318"/>
      <c r="B25" s="158" t="s">
        <v>275</v>
      </c>
      <c r="C25" s="247">
        <v>8.0000000000000004E-4</v>
      </c>
      <c r="D25" s="247"/>
      <c r="E25" s="247"/>
      <c r="F25" s="247"/>
      <c r="G25" s="247"/>
      <c r="H25" s="247"/>
      <c r="I25" s="317"/>
      <c r="J25" s="156"/>
    </row>
    <row r="26" spans="1:10" x14ac:dyDescent="0.2">
      <c r="A26" s="67"/>
      <c r="B26" s="320" t="s">
        <v>277</v>
      </c>
      <c r="C26" s="321"/>
      <c r="D26" s="321"/>
      <c r="E26" s="321"/>
      <c r="F26" s="321"/>
      <c r="G26" s="321"/>
      <c r="H26" s="321"/>
    </row>
    <row r="27" spans="1:10" x14ac:dyDescent="0.2">
      <c r="A27" s="67"/>
      <c r="B27" s="281" t="s">
        <v>225</v>
      </c>
      <c r="C27" s="281"/>
      <c r="D27" s="281"/>
      <c r="E27" s="281"/>
      <c r="F27" s="281"/>
      <c r="G27" s="281"/>
      <c r="H27" s="281"/>
    </row>
    <row r="28" spans="1:10" ht="18.75" customHeight="1" x14ac:dyDescent="0.2">
      <c r="A28" s="318" t="s">
        <v>226</v>
      </c>
      <c r="B28" s="245" t="s">
        <v>241</v>
      </c>
      <c r="C28" s="246"/>
      <c r="D28" s="246"/>
      <c r="E28" s="246"/>
      <c r="F28" s="246"/>
      <c r="G28" s="246"/>
      <c r="H28" s="246"/>
      <c r="I28" s="282" t="s">
        <v>228</v>
      </c>
    </row>
    <row r="29" spans="1:10" ht="18.75" customHeight="1" thickBot="1" x14ac:dyDescent="0.25">
      <c r="A29" s="318"/>
      <c r="B29" s="256" t="s">
        <v>192</v>
      </c>
      <c r="C29" s="257"/>
      <c r="D29" s="257"/>
      <c r="E29" s="257"/>
      <c r="F29" s="257"/>
      <c r="G29" s="257"/>
      <c r="H29" s="257"/>
      <c r="I29" s="282"/>
    </row>
    <row r="30" spans="1:10" ht="30" x14ac:dyDescent="0.2">
      <c r="A30" s="318"/>
      <c r="B30" s="138" t="s">
        <v>0</v>
      </c>
      <c r="C30" s="138" t="s">
        <v>279</v>
      </c>
      <c r="D30" s="216" t="s">
        <v>280</v>
      </c>
      <c r="E30" s="35" t="s">
        <v>72</v>
      </c>
      <c r="F30" s="249" t="s">
        <v>40</v>
      </c>
      <c r="G30" s="250"/>
      <c r="H30" s="141" t="s">
        <v>137</v>
      </c>
      <c r="I30" s="282"/>
    </row>
    <row r="31" spans="1:10" ht="30" x14ac:dyDescent="0.2">
      <c r="A31" s="318"/>
      <c r="B31" s="142" t="s">
        <v>114</v>
      </c>
      <c r="C31" s="219">
        <v>0.94</v>
      </c>
      <c r="D31" s="143">
        <v>0.94</v>
      </c>
      <c r="E31" s="143">
        <v>0.06</v>
      </c>
      <c r="F31" s="143">
        <f t="shared" ref="F31:F34" si="10">IF(D31-E31&gt;0,D31-E31,0)</f>
        <v>0.87999999999999989</v>
      </c>
      <c r="G31" s="143">
        <f t="shared" ref="G31:G34" si="11">D31+E31</f>
        <v>1</v>
      </c>
      <c r="H31" s="144" t="s">
        <v>143</v>
      </c>
      <c r="I31" s="282"/>
    </row>
    <row r="32" spans="1:10" ht="45" x14ac:dyDescent="0.2">
      <c r="A32" s="318"/>
      <c r="B32" s="142" t="s">
        <v>138</v>
      </c>
      <c r="C32" s="219">
        <v>0.02</v>
      </c>
      <c r="D32" s="143">
        <v>0.02</v>
      </c>
      <c r="E32" s="143">
        <v>0.05</v>
      </c>
      <c r="F32" s="143">
        <f t="shared" si="10"/>
        <v>0</v>
      </c>
      <c r="G32" s="143">
        <f t="shared" si="11"/>
        <v>7.0000000000000007E-2</v>
      </c>
      <c r="H32" s="144" t="s">
        <v>4</v>
      </c>
      <c r="I32" s="282"/>
    </row>
    <row r="33" spans="1:9" ht="60" x14ac:dyDescent="0.2">
      <c r="A33" s="318"/>
      <c r="B33" s="142" t="s">
        <v>116</v>
      </c>
      <c r="C33" s="219">
        <v>0.01</v>
      </c>
      <c r="D33" s="143">
        <v>0.01</v>
      </c>
      <c r="E33" s="143">
        <v>0.06</v>
      </c>
      <c r="F33" s="143">
        <f t="shared" si="10"/>
        <v>0</v>
      </c>
      <c r="G33" s="143">
        <f t="shared" si="11"/>
        <v>6.9999999999999993E-2</v>
      </c>
      <c r="H33" s="145" t="s">
        <v>92</v>
      </c>
      <c r="I33" s="282"/>
    </row>
    <row r="34" spans="1:9" ht="30" x14ac:dyDescent="0.2">
      <c r="A34" s="318"/>
      <c r="B34" s="142" t="s">
        <v>140</v>
      </c>
      <c r="C34" s="219">
        <v>0.02</v>
      </c>
      <c r="D34" s="143">
        <v>0.02</v>
      </c>
      <c r="E34" s="143">
        <v>0.05</v>
      </c>
      <c r="F34" s="143">
        <f t="shared" si="10"/>
        <v>0</v>
      </c>
      <c r="G34" s="143">
        <f t="shared" si="11"/>
        <v>7.0000000000000007E-2</v>
      </c>
      <c r="H34" s="146"/>
      <c r="I34" s="282"/>
    </row>
    <row r="35" spans="1:9" ht="15" x14ac:dyDescent="0.2">
      <c r="A35" s="318"/>
      <c r="B35" s="142" t="s">
        <v>47</v>
      </c>
      <c r="C35" s="219">
        <v>0.01</v>
      </c>
      <c r="D35" s="143">
        <v>0.01</v>
      </c>
      <c r="E35" s="143"/>
      <c r="F35" s="143"/>
      <c r="G35" s="143"/>
      <c r="H35" s="146"/>
      <c r="I35" s="282"/>
    </row>
    <row r="36" spans="1:9" ht="15" x14ac:dyDescent="0.2">
      <c r="A36" s="318"/>
      <c r="B36" s="142" t="s">
        <v>8</v>
      </c>
      <c r="C36" s="219">
        <f t="shared" ref="C36:D36" si="12">SUM(C31:C35)</f>
        <v>1</v>
      </c>
      <c r="D36" s="143">
        <f t="shared" si="12"/>
        <v>1</v>
      </c>
      <c r="E36" s="143"/>
      <c r="F36" s="143"/>
      <c r="G36" s="143"/>
      <c r="H36" s="146"/>
      <c r="I36" s="282"/>
    </row>
    <row r="37" spans="1:9" ht="15.75" thickBot="1" x14ac:dyDescent="0.25">
      <c r="A37" s="318"/>
      <c r="B37" s="147" t="s">
        <v>9</v>
      </c>
      <c r="C37" s="220">
        <v>0.28999999999999998</v>
      </c>
      <c r="D37" s="220">
        <v>0.25</v>
      </c>
      <c r="E37" s="148">
        <v>0.05</v>
      </c>
      <c r="F37" s="148">
        <f t="shared" ref="F37" si="13">IF(D37-E37&gt;0,D37-E37,0)</f>
        <v>0.2</v>
      </c>
      <c r="G37" s="148">
        <f t="shared" ref="G37" si="14">D37+E37</f>
        <v>0.3</v>
      </c>
      <c r="H37" s="149"/>
      <c r="I37" s="282"/>
    </row>
    <row r="38" spans="1:9" ht="15" x14ac:dyDescent="0.2">
      <c r="A38" s="318"/>
      <c r="B38" s="158" t="s">
        <v>275</v>
      </c>
      <c r="C38" s="247">
        <v>1.8E-3</v>
      </c>
      <c r="D38" s="247"/>
      <c r="E38" s="247"/>
      <c r="F38" s="247"/>
      <c r="G38" s="247"/>
      <c r="H38" s="247"/>
      <c r="I38" s="282"/>
    </row>
    <row r="39" spans="1:9" x14ac:dyDescent="0.2">
      <c r="B39" s="281" t="s">
        <v>233</v>
      </c>
      <c r="C39" s="281"/>
      <c r="D39" s="281"/>
      <c r="E39" s="281"/>
      <c r="F39" s="281"/>
      <c r="G39" s="281"/>
      <c r="H39" s="281"/>
    </row>
    <row r="40" spans="1:9" x14ac:dyDescent="0.2">
      <c r="B40" s="281" t="s">
        <v>225</v>
      </c>
      <c r="C40" s="281"/>
      <c r="D40" s="281"/>
      <c r="E40" s="281"/>
      <c r="F40" s="281"/>
      <c r="G40" s="281"/>
      <c r="H40" s="281"/>
    </row>
    <row r="41" spans="1:9" ht="24" customHeight="1" x14ac:dyDescent="0.2">
      <c r="A41" s="281" t="s">
        <v>226</v>
      </c>
      <c r="B41" s="251" t="s">
        <v>238</v>
      </c>
      <c r="C41" s="252"/>
      <c r="D41" s="252"/>
      <c r="E41" s="252"/>
      <c r="F41" s="252"/>
      <c r="G41" s="252"/>
      <c r="H41" s="252"/>
      <c r="I41" s="282" t="s">
        <v>228</v>
      </c>
    </row>
    <row r="42" spans="1:9" ht="27" customHeight="1" x14ac:dyDescent="0.2">
      <c r="A42" s="281"/>
      <c r="B42" s="253" t="s">
        <v>191</v>
      </c>
      <c r="C42" s="254"/>
      <c r="D42" s="254"/>
      <c r="E42" s="254"/>
      <c r="F42" s="254"/>
      <c r="G42" s="254"/>
      <c r="H42" s="254"/>
      <c r="I42" s="282"/>
    </row>
    <row r="43" spans="1:9" ht="36" customHeight="1" x14ac:dyDescent="0.2">
      <c r="A43" s="281"/>
      <c r="B43" s="35" t="s">
        <v>0</v>
      </c>
      <c r="C43" s="215" t="s">
        <v>279</v>
      </c>
      <c r="D43" s="36" t="s">
        <v>280</v>
      </c>
      <c r="E43" s="35" t="s">
        <v>72</v>
      </c>
      <c r="F43" s="232" t="s">
        <v>40</v>
      </c>
      <c r="G43" s="255"/>
      <c r="H43" s="35" t="s">
        <v>91</v>
      </c>
      <c r="I43" s="282"/>
    </row>
    <row r="44" spans="1:9" ht="30" x14ac:dyDescent="0.2">
      <c r="A44" s="281"/>
      <c r="B44" s="37" t="s">
        <v>6</v>
      </c>
      <c r="C44" s="39">
        <v>0.43</v>
      </c>
      <c r="D44" s="38">
        <v>0.46</v>
      </c>
      <c r="E44" s="40">
        <v>0.06</v>
      </c>
      <c r="F44" s="40">
        <f t="shared" ref="F44:F50" si="15">IF(D44-E44&gt;0,D44-E44,0)</f>
        <v>0.4</v>
      </c>
      <c r="G44" s="40">
        <f t="shared" ref="G44:G50" si="16">D44+E44</f>
        <v>0.52</v>
      </c>
      <c r="H44" s="41" t="s">
        <v>102</v>
      </c>
      <c r="I44" s="282"/>
    </row>
    <row r="45" spans="1:9" ht="45" x14ac:dyDescent="0.2">
      <c r="A45" s="281"/>
      <c r="B45" s="37" t="s">
        <v>73</v>
      </c>
      <c r="C45" s="39">
        <v>0.08</v>
      </c>
      <c r="D45" s="38">
        <v>0.11</v>
      </c>
      <c r="E45" s="40">
        <v>0.05</v>
      </c>
      <c r="F45" s="40">
        <f t="shared" si="15"/>
        <v>0.06</v>
      </c>
      <c r="G45" s="40">
        <f t="shared" si="16"/>
        <v>0.16</v>
      </c>
      <c r="H45" s="41" t="s">
        <v>4</v>
      </c>
      <c r="I45" s="282"/>
    </row>
    <row r="46" spans="1:9" ht="75" x14ac:dyDescent="0.2">
      <c r="A46" s="281"/>
      <c r="B46" s="37" t="s">
        <v>41</v>
      </c>
      <c r="C46" s="39">
        <v>0.28999999999999998</v>
      </c>
      <c r="D46" s="38">
        <v>0.28000000000000003</v>
      </c>
      <c r="E46" s="40">
        <v>0.06</v>
      </c>
      <c r="F46" s="40">
        <f t="shared" si="15"/>
        <v>0.22000000000000003</v>
      </c>
      <c r="G46" s="40">
        <f t="shared" si="16"/>
        <v>0.34</v>
      </c>
      <c r="H46" s="41" t="s">
        <v>90</v>
      </c>
      <c r="I46" s="282"/>
    </row>
    <row r="47" spans="1:9" ht="15" x14ac:dyDescent="0.2">
      <c r="A47" s="281"/>
      <c r="B47" s="37" t="s">
        <v>7</v>
      </c>
      <c r="C47" s="39">
        <v>0.04</v>
      </c>
      <c r="D47" s="38">
        <v>0.03</v>
      </c>
      <c r="E47" s="40">
        <v>0.05</v>
      </c>
      <c r="F47" s="40">
        <f t="shared" si="15"/>
        <v>0</v>
      </c>
      <c r="G47" s="40">
        <f t="shared" si="16"/>
        <v>0.08</v>
      </c>
      <c r="H47" s="41"/>
      <c r="I47" s="282"/>
    </row>
    <row r="48" spans="1:9" ht="15" x14ac:dyDescent="0.2">
      <c r="A48" s="281"/>
      <c r="B48" s="37" t="s">
        <v>74</v>
      </c>
      <c r="C48" s="39">
        <v>0.05</v>
      </c>
      <c r="D48" s="40">
        <v>0.05</v>
      </c>
      <c r="E48" s="40">
        <v>0.05</v>
      </c>
      <c r="F48" s="40">
        <f t="shared" si="15"/>
        <v>0</v>
      </c>
      <c r="G48" s="40">
        <f t="shared" si="16"/>
        <v>0.1</v>
      </c>
      <c r="H48" s="41"/>
      <c r="I48" s="282"/>
    </row>
    <row r="49" spans="1:9" ht="15" x14ac:dyDescent="0.2">
      <c r="A49" s="281"/>
      <c r="B49" s="37" t="s">
        <v>206</v>
      </c>
      <c r="C49" s="39">
        <v>0.04</v>
      </c>
      <c r="D49" s="40">
        <v>0.03</v>
      </c>
      <c r="E49" s="40">
        <v>0.05</v>
      </c>
      <c r="F49" s="40">
        <f t="shared" si="15"/>
        <v>0</v>
      </c>
      <c r="G49" s="40">
        <f t="shared" si="16"/>
        <v>0.08</v>
      </c>
      <c r="H49" s="41"/>
      <c r="I49" s="282"/>
    </row>
    <row r="50" spans="1:9" ht="15" x14ac:dyDescent="0.2">
      <c r="A50" s="281"/>
      <c r="B50" s="37" t="s">
        <v>97</v>
      </c>
      <c r="C50" s="39">
        <v>0.05</v>
      </c>
      <c r="D50" s="40">
        <v>0.02</v>
      </c>
      <c r="E50" s="40">
        <v>0.05</v>
      </c>
      <c r="F50" s="40">
        <f t="shared" si="15"/>
        <v>0</v>
      </c>
      <c r="G50" s="40">
        <f t="shared" si="16"/>
        <v>7.0000000000000007E-2</v>
      </c>
      <c r="H50" s="41"/>
      <c r="I50" s="282"/>
    </row>
    <row r="51" spans="1:9" ht="15" x14ac:dyDescent="0.2">
      <c r="A51" s="281"/>
      <c r="B51" s="37" t="s">
        <v>47</v>
      </c>
      <c r="C51" s="39">
        <v>0.02</v>
      </c>
      <c r="D51" s="40">
        <v>0.02</v>
      </c>
      <c r="E51" s="40"/>
      <c r="F51" s="40"/>
      <c r="G51" s="40"/>
      <c r="H51" s="41"/>
      <c r="I51" s="282"/>
    </row>
    <row r="52" spans="1:9" ht="15" x14ac:dyDescent="0.2">
      <c r="A52" s="281"/>
      <c r="B52" s="37" t="s">
        <v>8</v>
      </c>
      <c r="C52" s="39">
        <f t="shared" ref="C52:D52" si="17">SUM(C44:C51)</f>
        <v>1.0000000000000002</v>
      </c>
      <c r="D52" s="38">
        <f t="shared" si="17"/>
        <v>1.0000000000000002</v>
      </c>
      <c r="E52" s="40"/>
      <c r="F52" s="40"/>
      <c r="G52" s="40"/>
      <c r="H52" s="41"/>
      <c r="I52" s="282"/>
    </row>
    <row r="53" spans="1:9" ht="15" x14ac:dyDescent="0.2">
      <c r="A53" s="281"/>
      <c r="B53" s="37" t="s">
        <v>9</v>
      </c>
      <c r="C53" s="39">
        <v>0.24</v>
      </c>
      <c r="D53" s="39">
        <v>0.2</v>
      </c>
      <c r="E53" s="40">
        <v>0.06</v>
      </c>
      <c r="F53" s="40">
        <f>IF(D53-E53&gt;0,D53-E53,0)</f>
        <v>0.14000000000000001</v>
      </c>
      <c r="G53" s="40">
        <f>D53+E53</f>
        <v>0.26</v>
      </c>
      <c r="H53" s="41"/>
      <c r="I53" s="282"/>
    </row>
    <row r="54" spans="1:9" ht="15" x14ac:dyDescent="0.2">
      <c r="A54" s="281"/>
      <c r="B54" s="158" t="s">
        <v>275</v>
      </c>
      <c r="C54" s="243">
        <v>3.0000000000000001E-3</v>
      </c>
      <c r="D54" s="243"/>
      <c r="E54" s="243"/>
      <c r="F54" s="243"/>
      <c r="G54" s="243"/>
      <c r="H54" s="243"/>
      <c r="I54" s="282"/>
    </row>
    <row r="55" spans="1:9" x14ac:dyDescent="0.2">
      <c r="B55" s="281" t="s">
        <v>233</v>
      </c>
      <c r="C55" s="281"/>
      <c r="D55" s="281"/>
      <c r="E55" s="281"/>
      <c r="F55" s="281"/>
      <c r="G55" s="281"/>
      <c r="H55" s="281"/>
    </row>
    <row r="57" spans="1:9" x14ac:dyDescent="0.2">
      <c r="C57" s="24"/>
      <c r="D57" s="24"/>
      <c r="E57"/>
      <c r="F57"/>
      <c r="G57"/>
      <c r="H57"/>
      <c r="I57" s="28"/>
    </row>
    <row r="58" spans="1:9" x14ac:dyDescent="0.2">
      <c r="B58" s="34" t="s">
        <v>46</v>
      </c>
      <c r="C58" s="34"/>
      <c r="D58" s="34"/>
      <c r="E58" s="34"/>
      <c r="F58" s="34"/>
      <c r="G58" s="34"/>
      <c r="H58" s="34"/>
      <c r="I58" s="34"/>
    </row>
    <row r="59" spans="1:9" x14ac:dyDescent="0.2">
      <c r="B59" s="34" t="s">
        <v>89</v>
      </c>
      <c r="C59"/>
      <c r="D59"/>
      <c r="E59"/>
      <c r="F59"/>
      <c r="G59"/>
      <c r="H59"/>
      <c r="I59"/>
    </row>
    <row r="60" spans="1:9" x14ac:dyDescent="0.2">
      <c r="A60" s="281" t="s">
        <v>229</v>
      </c>
      <c r="B60" s="281"/>
      <c r="C60" s="281"/>
      <c r="D60" s="281"/>
      <c r="E60" s="281"/>
      <c r="F60" s="281"/>
      <c r="G60" s="281"/>
      <c r="H60" s="281"/>
    </row>
  </sheetData>
  <mergeCells count="34">
    <mergeCell ref="B1:H2"/>
    <mergeCell ref="C25:H25"/>
    <mergeCell ref="C12:H12"/>
    <mergeCell ref="B3:H3"/>
    <mergeCell ref="B14:H14"/>
    <mergeCell ref="B41:H41"/>
    <mergeCell ref="F30:G30"/>
    <mergeCell ref="B28:H28"/>
    <mergeCell ref="B29:H29"/>
    <mergeCell ref="C38:H38"/>
    <mergeCell ref="B27:H27"/>
    <mergeCell ref="B40:H40"/>
    <mergeCell ref="F6:G6"/>
    <mergeCell ref="B4:H4"/>
    <mergeCell ref="B5:H5"/>
    <mergeCell ref="B15:H15"/>
    <mergeCell ref="B16:H16"/>
    <mergeCell ref="B26:H26"/>
    <mergeCell ref="A60:H60"/>
    <mergeCell ref="B55:H55"/>
    <mergeCell ref="I4:I12"/>
    <mergeCell ref="I15:I25"/>
    <mergeCell ref="I28:I38"/>
    <mergeCell ref="I41:I54"/>
    <mergeCell ref="A4:A12"/>
    <mergeCell ref="A15:A25"/>
    <mergeCell ref="A28:A38"/>
    <mergeCell ref="A41:A54"/>
    <mergeCell ref="B13:H13"/>
    <mergeCell ref="B39:H39"/>
    <mergeCell ref="C54:H54"/>
    <mergeCell ref="F17:G17"/>
    <mergeCell ref="F43:G43"/>
    <mergeCell ref="B42:H42"/>
  </mergeCells>
  <pageMargins left="0.27" right="0.26" top="0.31" bottom="0.33" header="0.31496062992125984" footer="0.25"/>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39"/>
  <sheetViews>
    <sheetView showGridLines="0" rightToLeft="1" zoomScale="80" zoomScaleNormal="80" workbookViewId="0">
      <selection activeCell="A39" sqref="A39:H39"/>
    </sheetView>
  </sheetViews>
  <sheetFormatPr defaultColWidth="8" defaultRowHeight="14.25" x14ac:dyDescent="0.2"/>
  <cols>
    <col min="1" max="1" width="7.375" style="70" customWidth="1"/>
    <col min="2" max="2" width="41.625" style="70" customWidth="1"/>
    <col min="3" max="3" width="14" style="70" bestFit="1" customWidth="1"/>
    <col min="4" max="4" width="14" style="70" customWidth="1"/>
    <col min="5" max="5" width="16.375" style="70" bestFit="1" customWidth="1"/>
    <col min="6" max="6" width="16.375" style="70" customWidth="1"/>
    <col min="7" max="7" width="15.375" style="70" customWidth="1"/>
    <col min="8" max="8" width="77.75" style="70" bestFit="1" customWidth="1"/>
    <col min="9" max="9" width="30" style="70" bestFit="1" customWidth="1"/>
    <col min="10" max="16384" width="8" style="70"/>
  </cols>
  <sheetData>
    <row r="1" spans="1:9" x14ac:dyDescent="0.2">
      <c r="B1" s="270" t="str">
        <f>'קרן י'!B1</f>
        <v>מדיניות השקעה לשנת 2026</v>
      </c>
      <c r="C1" s="270"/>
      <c r="D1" s="270"/>
      <c r="E1" s="270"/>
      <c r="F1" s="270"/>
      <c r="G1" s="270"/>
      <c r="H1" s="270"/>
    </row>
    <row r="2" spans="1:9" x14ac:dyDescent="0.2">
      <c r="B2" s="270"/>
      <c r="C2" s="270"/>
      <c r="D2" s="270"/>
      <c r="E2" s="270"/>
      <c r="F2" s="270"/>
      <c r="G2" s="270"/>
      <c r="H2" s="270"/>
    </row>
    <row r="3" spans="1:9" ht="18.75" thickBot="1" x14ac:dyDescent="0.25">
      <c r="B3" s="295" t="s">
        <v>225</v>
      </c>
      <c r="C3" s="295"/>
      <c r="D3" s="295"/>
      <c r="E3" s="295"/>
      <c r="F3" s="295"/>
      <c r="G3" s="295"/>
      <c r="H3" s="295"/>
    </row>
    <row r="4" spans="1:9" ht="18.75" customHeight="1" x14ac:dyDescent="0.2">
      <c r="A4" s="281" t="s">
        <v>226</v>
      </c>
      <c r="B4" s="324" t="s">
        <v>213</v>
      </c>
      <c r="C4" s="325"/>
      <c r="D4" s="325"/>
      <c r="E4" s="325"/>
      <c r="F4" s="325"/>
      <c r="G4" s="325"/>
      <c r="H4" s="326"/>
      <c r="I4" s="282" t="s">
        <v>228</v>
      </c>
    </row>
    <row r="5" spans="1:9" ht="18.75" customHeight="1" x14ac:dyDescent="0.2">
      <c r="A5" s="281"/>
      <c r="B5" s="328" t="s">
        <v>221</v>
      </c>
      <c r="C5" s="327"/>
      <c r="D5" s="327"/>
      <c r="E5" s="327"/>
      <c r="F5" s="327"/>
      <c r="G5" s="327"/>
      <c r="H5" s="329"/>
      <c r="I5" s="282"/>
    </row>
    <row r="6" spans="1:9" ht="30" x14ac:dyDescent="0.2">
      <c r="A6" s="281"/>
      <c r="B6" s="205" t="s">
        <v>0</v>
      </c>
      <c r="C6" s="215" t="s">
        <v>279</v>
      </c>
      <c r="D6" s="36" t="s">
        <v>280</v>
      </c>
      <c r="E6" s="175" t="s">
        <v>72</v>
      </c>
      <c r="F6" s="322" t="s">
        <v>40</v>
      </c>
      <c r="G6" s="323"/>
      <c r="H6" s="206" t="s">
        <v>91</v>
      </c>
      <c r="I6" s="282"/>
    </row>
    <row r="7" spans="1:9" ht="51.75" customHeight="1" x14ac:dyDescent="0.2">
      <c r="A7" s="281"/>
      <c r="B7" s="207" t="s">
        <v>114</v>
      </c>
      <c r="C7" s="219">
        <v>0.52</v>
      </c>
      <c r="D7" s="143">
        <v>0.55000000000000004</v>
      </c>
      <c r="E7" s="143">
        <v>0.06</v>
      </c>
      <c r="F7" s="143">
        <f t="shared" ref="F7:F9" si="0">IF(D7-E7&gt;0,D7-E7,0)</f>
        <v>0.49000000000000005</v>
      </c>
      <c r="G7" s="143">
        <f t="shared" ref="G7:G9" si="1">D7+E7</f>
        <v>0.6100000000000001</v>
      </c>
      <c r="H7" s="208" t="s">
        <v>163</v>
      </c>
      <c r="I7" s="282"/>
    </row>
    <row r="8" spans="1:9" ht="30" x14ac:dyDescent="0.2">
      <c r="A8" s="281"/>
      <c r="B8" s="209" t="s">
        <v>164</v>
      </c>
      <c r="C8" s="219">
        <v>0.1</v>
      </c>
      <c r="D8" s="143">
        <v>0.1</v>
      </c>
      <c r="E8" s="143">
        <v>0.05</v>
      </c>
      <c r="F8" s="143">
        <f t="shared" si="0"/>
        <v>0.05</v>
      </c>
      <c r="G8" s="143">
        <f t="shared" si="1"/>
        <v>0.15000000000000002</v>
      </c>
      <c r="H8" s="208" t="s">
        <v>4</v>
      </c>
      <c r="I8" s="282"/>
    </row>
    <row r="9" spans="1:9" ht="15" x14ac:dyDescent="0.2">
      <c r="A9" s="281"/>
      <c r="B9" s="207" t="s">
        <v>41</v>
      </c>
      <c r="C9" s="219">
        <v>0.36</v>
      </c>
      <c r="D9" s="143">
        <v>0.33</v>
      </c>
      <c r="E9" s="143">
        <v>0.06</v>
      </c>
      <c r="F9" s="143">
        <f t="shared" si="0"/>
        <v>0.27</v>
      </c>
      <c r="G9" s="143">
        <f t="shared" si="1"/>
        <v>0.39</v>
      </c>
      <c r="H9" s="208" t="s">
        <v>90</v>
      </c>
      <c r="I9" s="282"/>
    </row>
    <row r="10" spans="1:9" ht="15" x14ac:dyDescent="0.2">
      <c r="A10" s="281"/>
      <c r="B10" s="207" t="s">
        <v>47</v>
      </c>
      <c r="C10" s="219">
        <v>0.02</v>
      </c>
      <c r="D10" s="143">
        <v>0.02</v>
      </c>
      <c r="E10" s="185"/>
      <c r="F10" s="143"/>
      <c r="G10" s="143"/>
      <c r="H10" s="208"/>
      <c r="I10" s="282"/>
    </row>
    <row r="11" spans="1:9" ht="15" x14ac:dyDescent="0.2">
      <c r="A11" s="281"/>
      <c r="B11" s="207" t="s">
        <v>8</v>
      </c>
      <c r="C11" s="219">
        <f t="shared" ref="C11:D11" si="2">SUM(C7:C10)</f>
        <v>1</v>
      </c>
      <c r="D11" s="143">
        <f t="shared" si="2"/>
        <v>1</v>
      </c>
      <c r="E11" s="185"/>
      <c r="F11" s="143"/>
      <c r="G11" s="143"/>
      <c r="H11" s="208"/>
      <c r="I11" s="282"/>
    </row>
    <row r="12" spans="1:9" ht="15.75" thickBot="1" x14ac:dyDescent="0.25">
      <c r="A12" s="281"/>
      <c r="B12" s="210" t="s">
        <v>9</v>
      </c>
      <c r="C12" s="220">
        <v>0.2</v>
      </c>
      <c r="D12" s="148">
        <v>0.2</v>
      </c>
      <c r="E12" s="148">
        <v>0.06</v>
      </c>
      <c r="F12" s="148">
        <f t="shared" ref="F12" si="3">IF(D12-E12&gt;0,D12-E12,0)</f>
        <v>0.14000000000000001</v>
      </c>
      <c r="G12" s="148">
        <f t="shared" ref="G12" si="4">D12+E12</f>
        <v>0.26</v>
      </c>
      <c r="H12" s="211"/>
      <c r="I12" s="282"/>
    </row>
    <row r="13" spans="1:9" ht="15" x14ac:dyDescent="0.2">
      <c r="A13" s="281"/>
      <c r="B13" s="158" t="s">
        <v>275</v>
      </c>
      <c r="C13" s="247">
        <v>2E-3</v>
      </c>
      <c r="D13" s="247"/>
      <c r="E13" s="247"/>
      <c r="F13" s="247"/>
      <c r="G13" s="247"/>
      <c r="H13" s="247"/>
      <c r="I13" s="282"/>
    </row>
    <row r="14" spans="1:9" ht="15" x14ac:dyDescent="0.25">
      <c r="B14" s="282" t="s">
        <v>227</v>
      </c>
      <c r="C14" s="282"/>
      <c r="D14" s="282"/>
      <c r="E14" s="282"/>
      <c r="F14" s="282"/>
      <c r="G14" s="282"/>
      <c r="H14" s="282"/>
    </row>
    <row r="15" spans="1:9" x14ac:dyDescent="0.2">
      <c r="B15" s="34" t="s">
        <v>46</v>
      </c>
    </row>
    <row r="16" spans="1:9" x14ac:dyDescent="0.2">
      <c r="B16" s="34" t="s">
        <v>89</v>
      </c>
    </row>
    <row r="17" spans="2:9" ht="18" hidden="1" x14ac:dyDescent="0.25">
      <c r="B17" s="327" t="s">
        <v>171</v>
      </c>
      <c r="C17" s="327"/>
      <c r="D17" s="327"/>
      <c r="E17" s="327"/>
      <c r="F17" s="327"/>
      <c r="G17" s="327"/>
      <c r="H17" s="327"/>
      <c r="I17" s="193" t="s">
        <v>170</v>
      </c>
    </row>
    <row r="18" spans="2:9" ht="15" hidden="1" x14ac:dyDescent="0.2">
      <c r="B18" s="175" t="s">
        <v>0</v>
      </c>
      <c r="C18" s="176"/>
      <c r="D18" s="176"/>
      <c r="E18" s="175" t="s">
        <v>72</v>
      </c>
      <c r="F18" s="322" t="s">
        <v>40</v>
      </c>
      <c r="G18" s="323"/>
      <c r="H18" s="177" t="s">
        <v>91</v>
      </c>
    </row>
    <row r="19" spans="2:9" ht="30" hidden="1" x14ac:dyDescent="0.2">
      <c r="B19" s="93" t="s">
        <v>114</v>
      </c>
      <c r="C19" s="178"/>
      <c r="D19" s="178"/>
      <c r="E19" s="179">
        <v>0.06</v>
      </c>
      <c r="F19" s="179" t="e">
        <f>+#REF!-E19</f>
        <v>#REF!</v>
      </c>
      <c r="G19" s="179" t="e">
        <f>+#REF!+E19</f>
        <v>#REF!</v>
      </c>
      <c r="H19" s="58" t="s">
        <v>163</v>
      </c>
    </row>
    <row r="20" spans="2:9" ht="30" hidden="1" x14ac:dyDescent="0.2">
      <c r="B20" s="180" t="s">
        <v>164</v>
      </c>
      <c r="C20" s="178"/>
      <c r="D20" s="178"/>
      <c r="E20" s="179">
        <v>0.05</v>
      </c>
      <c r="F20" s="179" t="e">
        <f>+#REF!-E20</f>
        <v>#REF!</v>
      </c>
      <c r="G20" s="179" t="e">
        <f>+#REF!+E20</f>
        <v>#REF!</v>
      </c>
      <c r="H20" s="58" t="s">
        <v>4</v>
      </c>
    </row>
    <row r="21" spans="2:9" ht="60" hidden="1" x14ac:dyDescent="0.2">
      <c r="B21" s="93" t="s">
        <v>41</v>
      </c>
      <c r="C21" s="178"/>
      <c r="D21" s="178"/>
      <c r="E21" s="179">
        <v>0.06</v>
      </c>
      <c r="F21" s="179" t="e">
        <f>+#REF!-E21</f>
        <v>#REF!</v>
      </c>
      <c r="G21" s="179" t="e">
        <f>+#REF!+E21</f>
        <v>#REF!</v>
      </c>
      <c r="H21" s="181" t="s">
        <v>90</v>
      </c>
    </row>
    <row r="22" spans="2:9" ht="15" hidden="1" x14ac:dyDescent="0.2">
      <c r="B22" s="93" t="s">
        <v>47</v>
      </c>
      <c r="C22" s="178"/>
      <c r="D22" s="178"/>
      <c r="E22" s="179"/>
      <c r="F22" s="179"/>
      <c r="G22" s="179"/>
      <c r="H22" s="58"/>
    </row>
    <row r="23" spans="2:9" ht="15" hidden="1" x14ac:dyDescent="0.2">
      <c r="B23" s="93" t="s">
        <v>8</v>
      </c>
      <c r="C23" s="178"/>
      <c r="D23" s="178"/>
      <c r="E23" s="179"/>
      <c r="F23" s="179"/>
      <c r="G23" s="179"/>
      <c r="H23" s="58"/>
    </row>
    <row r="24" spans="2:9" ht="15" hidden="1" x14ac:dyDescent="0.2">
      <c r="B24" s="93" t="s">
        <v>9</v>
      </c>
      <c r="C24" s="204"/>
      <c r="D24" s="204"/>
      <c r="E24" s="182">
        <v>0.06</v>
      </c>
      <c r="F24" s="179" t="e">
        <f>+#REF!-E24</f>
        <v>#REF!</v>
      </c>
      <c r="G24" s="179" t="e">
        <f>+#REF!+E24</f>
        <v>#REF!</v>
      </c>
      <c r="H24" s="58"/>
    </row>
    <row r="25" spans="2:9" ht="15" hidden="1" x14ac:dyDescent="0.2">
      <c r="B25" s="158" t="s">
        <v>157</v>
      </c>
      <c r="C25" s="160"/>
      <c r="D25" s="160"/>
    </row>
    <row r="26" spans="2:9" hidden="1" x14ac:dyDescent="0.2"/>
    <row r="27" spans="2:9" hidden="1" x14ac:dyDescent="0.2"/>
    <row r="28" spans="2:9" hidden="1" x14ac:dyDescent="0.2"/>
    <row r="29" spans="2:9" hidden="1" x14ac:dyDescent="0.2"/>
    <row r="30" spans="2:9" ht="18" hidden="1" x14ac:dyDescent="0.25">
      <c r="B30" s="327" t="s">
        <v>172</v>
      </c>
      <c r="C30" s="327"/>
      <c r="D30" s="327"/>
      <c r="E30" s="327"/>
      <c r="F30" s="327"/>
      <c r="G30" s="327"/>
      <c r="H30" s="327"/>
      <c r="I30" s="193" t="s">
        <v>170</v>
      </c>
    </row>
    <row r="31" spans="2:9" ht="15" hidden="1" x14ac:dyDescent="0.2">
      <c r="B31" s="175" t="s">
        <v>0</v>
      </c>
      <c r="C31" s="176"/>
      <c r="D31" s="176"/>
      <c r="E31" s="175" t="s">
        <v>72</v>
      </c>
      <c r="F31" s="322" t="s">
        <v>40</v>
      </c>
      <c r="G31" s="323"/>
      <c r="H31" s="177" t="s">
        <v>91</v>
      </c>
    </row>
    <row r="32" spans="2:9" ht="30" hidden="1" x14ac:dyDescent="0.2">
      <c r="B32" s="93" t="s">
        <v>114</v>
      </c>
      <c r="C32" s="178"/>
      <c r="D32" s="178"/>
      <c r="E32" s="179">
        <v>0.06</v>
      </c>
      <c r="F32" s="179" t="e">
        <f>+#REF!-E32</f>
        <v>#REF!</v>
      </c>
      <c r="G32" s="179" t="e">
        <f>+#REF!+E32</f>
        <v>#REF!</v>
      </c>
      <c r="H32" s="58" t="s">
        <v>163</v>
      </c>
    </row>
    <row r="33" spans="1:8" ht="30" hidden="1" x14ac:dyDescent="0.2">
      <c r="B33" s="180" t="s">
        <v>164</v>
      </c>
      <c r="C33" s="178"/>
      <c r="D33" s="178"/>
      <c r="E33" s="179">
        <v>0.05</v>
      </c>
      <c r="F33" s="179" t="e">
        <f>+#REF!-E33</f>
        <v>#REF!</v>
      </c>
      <c r="G33" s="179" t="e">
        <f>+#REF!+E33</f>
        <v>#REF!</v>
      </c>
      <c r="H33" s="58" t="s">
        <v>4</v>
      </c>
    </row>
    <row r="34" spans="1:8" ht="60" hidden="1" x14ac:dyDescent="0.2">
      <c r="B34" s="93" t="s">
        <v>41</v>
      </c>
      <c r="C34" s="178"/>
      <c r="D34" s="178"/>
      <c r="E34" s="179">
        <v>0.06</v>
      </c>
      <c r="F34" s="179" t="e">
        <f>+#REF!-E34</f>
        <v>#REF!</v>
      </c>
      <c r="G34" s="179" t="e">
        <f>+#REF!+E34</f>
        <v>#REF!</v>
      </c>
      <c r="H34" s="181" t="s">
        <v>90</v>
      </c>
    </row>
    <row r="35" spans="1:8" ht="15" hidden="1" x14ac:dyDescent="0.2">
      <c r="B35" s="93" t="s">
        <v>47</v>
      </c>
      <c r="C35" s="178"/>
      <c r="D35" s="178"/>
      <c r="E35" s="179"/>
      <c r="F35" s="179"/>
      <c r="G35" s="179"/>
      <c r="H35" s="58"/>
    </row>
    <row r="36" spans="1:8" ht="15" hidden="1" x14ac:dyDescent="0.2">
      <c r="B36" s="93" t="s">
        <v>8</v>
      </c>
      <c r="C36" s="178"/>
      <c r="D36" s="178"/>
      <c r="E36" s="179"/>
      <c r="F36" s="179"/>
      <c r="G36" s="179"/>
      <c r="H36" s="58"/>
    </row>
    <row r="37" spans="1:8" ht="15" hidden="1" x14ac:dyDescent="0.2">
      <c r="B37" s="93" t="s">
        <v>9</v>
      </c>
      <c r="C37" s="204"/>
      <c r="D37" s="204"/>
      <c r="E37" s="182">
        <v>0.06</v>
      </c>
      <c r="F37" s="179" t="e">
        <f>+#REF!-E37</f>
        <v>#REF!</v>
      </c>
      <c r="G37" s="179" t="e">
        <f>+#REF!+E37</f>
        <v>#REF!</v>
      </c>
      <c r="H37" s="58"/>
    </row>
    <row r="38" spans="1:8" ht="15" hidden="1" x14ac:dyDescent="0.2">
      <c r="B38" s="158" t="s">
        <v>157</v>
      </c>
      <c r="C38" s="160"/>
      <c r="D38" s="160"/>
    </row>
    <row r="39" spans="1:8" x14ac:dyDescent="0.2">
      <c r="A39" s="281" t="s">
        <v>229</v>
      </c>
      <c r="B39" s="281"/>
      <c r="C39" s="281"/>
      <c r="D39" s="281"/>
      <c r="E39" s="281"/>
      <c r="F39" s="281"/>
      <c r="G39" s="281"/>
      <c r="H39" s="281"/>
    </row>
  </sheetData>
  <mergeCells count="14">
    <mergeCell ref="A4:A13"/>
    <mergeCell ref="B14:H14"/>
    <mergeCell ref="I4:I13"/>
    <mergeCell ref="A39:H39"/>
    <mergeCell ref="B1:H2"/>
    <mergeCell ref="F6:G6"/>
    <mergeCell ref="F18:G18"/>
    <mergeCell ref="F31:G31"/>
    <mergeCell ref="B4:H4"/>
    <mergeCell ref="B17:H17"/>
    <mergeCell ref="B30:H30"/>
    <mergeCell ref="C13:H13"/>
    <mergeCell ref="B5:H5"/>
    <mergeCell ref="B3:H3"/>
  </mergeCells>
  <pageMargins left="0.27" right="0.26" top="0.31" bottom="0.33" header="0.31496062992125984" footer="0.25"/>
  <pageSetup paperSize="9" scale="5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0"/>
  <sheetViews>
    <sheetView showGridLines="0" rightToLeft="1" topLeftCell="A10" zoomScale="80" zoomScaleNormal="80" workbookViewId="0">
      <selection activeCell="B36" sqref="B36:H36"/>
    </sheetView>
  </sheetViews>
  <sheetFormatPr defaultColWidth="8" defaultRowHeight="14.25" x14ac:dyDescent="0.2"/>
  <cols>
    <col min="1" max="1" width="7.375" style="70" customWidth="1"/>
    <col min="2" max="2" width="41.75" style="70" customWidth="1"/>
    <col min="3" max="4" width="14" style="70" customWidth="1"/>
    <col min="5" max="5" width="13.875" style="70" customWidth="1"/>
    <col min="6" max="6" width="16.375" style="70" customWidth="1"/>
    <col min="7" max="7" width="17.625" style="70" customWidth="1"/>
    <col min="8" max="8" width="66.375" style="70" customWidth="1"/>
    <col min="9" max="9" width="48.625" style="70" customWidth="1"/>
    <col min="10" max="10" width="30" style="70" bestFit="1" customWidth="1"/>
    <col min="11" max="16384" width="8" style="70"/>
  </cols>
  <sheetData>
    <row r="1" spans="1:9" x14ac:dyDescent="0.2">
      <c r="B1" s="270" t="str">
        <f>'קרן י'!B1</f>
        <v>מדיניות השקעה לשנת 2026</v>
      </c>
      <c r="C1" s="270"/>
      <c r="D1" s="270"/>
      <c r="E1" s="270"/>
      <c r="F1" s="270"/>
      <c r="G1" s="270"/>
      <c r="H1" s="270"/>
    </row>
    <row r="2" spans="1:9" x14ac:dyDescent="0.2">
      <c r="B2" s="270"/>
      <c r="C2" s="270"/>
      <c r="D2" s="270"/>
      <c r="E2" s="270"/>
      <c r="F2" s="270"/>
      <c r="G2" s="270"/>
      <c r="H2" s="270"/>
    </row>
    <row r="3" spans="1:9" ht="18" x14ac:dyDescent="0.2">
      <c r="B3" s="295" t="s">
        <v>225</v>
      </c>
      <c r="C3" s="295"/>
      <c r="D3" s="295"/>
      <c r="E3" s="295"/>
      <c r="F3" s="295"/>
      <c r="G3" s="295"/>
      <c r="H3" s="295"/>
    </row>
    <row r="4" spans="1:9" ht="18" customHeight="1" x14ac:dyDescent="0.2">
      <c r="A4" s="281" t="s">
        <v>226</v>
      </c>
      <c r="B4" s="245" t="s">
        <v>214</v>
      </c>
      <c r="C4" s="246"/>
      <c r="D4" s="246"/>
      <c r="E4" s="246"/>
      <c r="F4" s="246"/>
      <c r="G4" s="246"/>
      <c r="H4" s="246"/>
      <c r="I4" s="282" t="s">
        <v>228</v>
      </c>
    </row>
    <row r="5" spans="1:9" ht="18.75" customHeight="1" thickBot="1" x14ac:dyDescent="0.25">
      <c r="A5" s="281"/>
      <c r="B5" s="256" t="s">
        <v>202</v>
      </c>
      <c r="C5" s="257"/>
      <c r="D5" s="257"/>
      <c r="E5" s="257"/>
      <c r="F5" s="257"/>
      <c r="G5" s="257"/>
      <c r="H5" s="257"/>
      <c r="I5" s="282"/>
    </row>
    <row r="6" spans="1:9" ht="30" x14ac:dyDescent="0.2">
      <c r="A6" s="281"/>
      <c r="B6" s="138" t="s">
        <v>0</v>
      </c>
      <c r="C6" s="138" t="s">
        <v>279</v>
      </c>
      <c r="D6" s="216" t="s">
        <v>280</v>
      </c>
      <c r="E6" s="175" t="s">
        <v>72</v>
      </c>
      <c r="F6" s="249" t="s">
        <v>40</v>
      </c>
      <c r="G6" s="250"/>
      <c r="H6" s="141" t="s">
        <v>137</v>
      </c>
      <c r="I6" s="282"/>
    </row>
    <row r="7" spans="1:9" ht="30" x14ac:dyDescent="0.2">
      <c r="A7" s="281"/>
      <c r="B7" s="142" t="s">
        <v>114</v>
      </c>
      <c r="C7" s="219">
        <v>0.52</v>
      </c>
      <c r="D7" s="143">
        <v>0.55000000000000004</v>
      </c>
      <c r="E7" s="143">
        <v>0.06</v>
      </c>
      <c r="F7" s="143">
        <f t="shared" ref="F7:F9" si="0">IF(D7-E7&gt;0,D7-E7,0)</f>
        <v>0.49000000000000005</v>
      </c>
      <c r="G7" s="143">
        <f t="shared" ref="G7:G9" si="1">D7+E7</f>
        <v>0.6100000000000001</v>
      </c>
      <c r="H7" s="144" t="s">
        <v>218</v>
      </c>
      <c r="I7" s="282"/>
    </row>
    <row r="8" spans="1:9" ht="30" x14ac:dyDescent="0.2">
      <c r="A8" s="281"/>
      <c r="B8" s="142" t="s">
        <v>138</v>
      </c>
      <c r="C8" s="219">
        <v>0.08</v>
      </c>
      <c r="D8" s="143">
        <v>0.11</v>
      </c>
      <c r="E8" s="143">
        <v>0.05</v>
      </c>
      <c r="F8" s="143">
        <f t="shared" si="0"/>
        <v>0.06</v>
      </c>
      <c r="G8" s="143">
        <f t="shared" si="1"/>
        <v>0.16</v>
      </c>
      <c r="H8" s="144" t="s">
        <v>211</v>
      </c>
      <c r="I8" s="282"/>
    </row>
    <row r="9" spans="1:9" ht="30" x14ac:dyDescent="0.2">
      <c r="A9" s="281"/>
      <c r="B9" s="142" t="s">
        <v>116</v>
      </c>
      <c r="C9" s="219">
        <v>0.37</v>
      </c>
      <c r="D9" s="143">
        <v>0.32</v>
      </c>
      <c r="E9" s="143">
        <v>0.06</v>
      </c>
      <c r="F9" s="143">
        <f t="shared" si="0"/>
        <v>0.26</v>
      </c>
      <c r="G9" s="143">
        <f t="shared" si="1"/>
        <v>0.38</v>
      </c>
      <c r="H9" s="145" t="s">
        <v>208</v>
      </c>
      <c r="I9" s="282"/>
    </row>
    <row r="10" spans="1:9" ht="15" x14ac:dyDescent="0.2">
      <c r="A10" s="281"/>
      <c r="B10" s="142" t="s">
        <v>47</v>
      </c>
      <c r="C10" s="219">
        <v>0.03</v>
      </c>
      <c r="D10" s="143">
        <v>0.02</v>
      </c>
      <c r="E10" s="143"/>
      <c r="F10" s="143"/>
      <c r="G10" s="143"/>
      <c r="H10" s="146"/>
      <c r="I10" s="282"/>
    </row>
    <row r="11" spans="1:9" ht="15" x14ac:dyDescent="0.2">
      <c r="A11" s="281"/>
      <c r="B11" s="142" t="s">
        <v>8</v>
      </c>
      <c r="C11" s="219">
        <f>SUM(C7:C10)</f>
        <v>1</v>
      </c>
      <c r="D11" s="143">
        <f t="shared" ref="D11" si="2">SUM(D7:D10)</f>
        <v>1</v>
      </c>
      <c r="E11" s="143"/>
      <c r="F11" s="143"/>
      <c r="G11" s="143"/>
      <c r="H11" s="146"/>
      <c r="I11" s="282"/>
    </row>
    <row r="12" spans="1:9" ht="15.75" thickBot="1" x14ac:dyDescent="0.25">
      <c r="A12" s="281"/>
      <c r="B12" s="147" t="s">
        <v>9</v>
      </c>
      <c r="C12" s="220">
        <v>0.94</v>
      </c>
      <c r="D12" s="148">
        <v>0.94</v>
      </c>
      <c r="E12" s="148">
        <v>0.06</v>
      </c>
      <c r="F12" s="148">
        <f t="shared" ref="F12" si="3">IF(D12-E12&gt;0,D12-E12,0)</f>
        <v>0.87999999999999989</v>
      </c>
      <c r="G12" s="148">
        <f t="shared" ref="G12" si="4">D12+E12</f>
        <v>1</v>
      </c>
      <c r="H12" s="149"/>
      <c r="I12" s="282"/>
    </row>
    <row r="13" spans="1:9" ht="15" x14ac:dyDescent="0.2">
      <c r="A13" s="281"/>
      <c r="B13" s="158" t="s">
        <v>275</v>
      </c>
      <c r="C13" s="247">
        <v>1.5E-3</v>
      </c>
      <c r="D13" s="247"/>
      <c r="E13" s="247"/>
      <c r="F13" s="247"/>
      <c r="G13" s="247"/>
      <c r="H13" s="247"/>
      <c r="I13" s="282"/>
    </row>
    <row r="14" spans="1:9" x14ac:dyDescent="0.2">
      <c r="B14" s="281" t="s">
        <v>227</v>
      </c>
      <c r="C14" s="281"/>
      <c r="D14" s="281"/>
      <c r="E14" s="281"/>
      <c r="F14" s="281"/>
      <c r="G14" s="281"/>
      <c r="H14" s="281"/>
    </row>
    <row r="15" spans="1:9" x14ac:dyDescent="0.2">
      <c r="B15" s="281" t="s">
        <v>225</v>
      </c>
      <c r="C15" s="281"/>
      <c r="D15" s="281"/>
      <c r="E15" s="281"/>
      <c r="F15" s="281"/>
      <c r="G15" s="281"/>
      <c r="H15" s="281"/>
    </row>
    <row r="16" spans="1:9" ht="21.75" customHeight="1" x14ac:dyDescent="0.2">
      <c r="A16" s="281" t="s">
        <v>226</v>
      </c>
      <c r="B16" s="245" t="s">
        <v>253</v>
      </c>
      <c r="C16" s="246"/>
      <c r="D16" s="246"/>
      <c r="E16" s="246"/>
      <c r="F16" s="246"/>
      <c r="G16" s="246"/>
      <c r="H16" s="246"/>
      <c r="I16" s="282" t="s">
        <v>228</v>
      </c>
    </row>
    <row r="17" spans="1:9" ht="25.5" customHeight="1" thickBot="1" x14ac:dyDescent="0.25">
      <c r="A17" s="281"/>
      <c r="B17" s="256" t="s">
        <v>185</v>
      </c>
      <c r="C17" s="257"/>
      <c r="D17" s="257"/>
      <c r="E17" s="257"/>
      <c r="F17" s="257"/>
      <c r="G17" s="257"/>
      <c r="H17" s="257"/>
      <c r="I17" s="282"/>
    </row>
    <row r="18" spans="1:9" ht="30" x14ac:dyDescent="0.2">
      <c r="A18" s="281"/>
      <c r="B18" s="138" t="s">
        <v>0</v>
      </c>
      <c r="C18" s="138" t="s">
        <v>279</v>
      </c>
      <c r="D18" s="216" t="s">
        <v>280</v>
      </c>
      <c r="E18" s="175" t="s">
        <v>72</v>
      </c>
      <c r="F18" s="272" t="s">
        <v>40</v>
      </c>
      <c r="G18" s="273"/>
      <c r="H18" s="141" t="s">
        <v>137</v>
      </c>
      <c r="I18" s="282"/>
    </row>
    <row r="19" spans="1:9" ht="36.75" customHeight="1" x14ac:dyDescent="0.2">
      <c r="A19" s="281"/>
      <c r="B19" s="142" t="s">
        <v>114</v>
      </c>
      <c r="C19" s="219">
        <v>0.94</v>
      </c>
      <c r="D19" s="143">
        <v>0.94</v>
      </c>
      <c r="E19" s="143">
        <v>0.06</v>
      </c>
      <c r="F19" s="143">
        <f t="shared" ref="F19:F20" si="5">IF(D19-E19&gt;0,D19-E19,0)</f>
        <v>0.87999999999999989</v>
      </c>
      <c r="G19" s="143">
        <f t="shared" ref="G19:G20" si="6">D19+E19</f>
        <v>1</v>
      </c>
      <c r="H19" s="144" t="s">
        <v>149</v>
      </c>
      <c r="I19" s="282"/>
    </row>
    <row r="20" spans="1:9" ht="36.75" customHeight="1" x14ac:dyDescent="0.2">
      <c r="A20" s="281"/>
      <c r="B20" s="142" t="s">
        <v>138</v>
      </c>
      <c r="C20" s="219">
        <v>0.04</v>
      </c>
      <c r="D20" s="143">
        <v>0.14000000000000001</v>
      </c>
      <c r="E20" s="143">
        <v>0.05</v>
      </c>
      <c r="F20" s="143">
        <f t="shared" si="5"/>
        <v>9.0000000000000011E-2</v>
      </c>
      <c r="G20" s="143">
        <f t="shared" si="6"/>
        <v>0.19</v>
      </c>
      <c r="H20" s="144"/>
      <c r="I20" s="282"/>
    </row>
    <row r="21" spans="1:9" ht="15" x14ac:dyDescent="0.2">
      <c r="A21" s="281"/>
      <c r="B21" s="142" t="s">
        <v>47</v>
      </c>
      <c r="C21" s="219">
        <v>0.02</v>
      </c>
      <c r="D21" s="143">
        <v>0.02</v>
      </c>
      <c r="E21" s="143"/>
      <c r="F21" s="143"/>
      <c r="G21" s="143"/>
      <c r="H21" s="146"/>
      <c r="I21" s="282"/>
    </row>
    <row r="22" spans="1:9" ht="15" x14ac:dyDescent="0.2">
      <c r="A22" s="281"/>
      <c r="B22" s="142" t="s">
        <v>8</v>
      </c>
      <c r="C22" s="219">
        <f>SUM(C19:C21)</f>
        <v>1</v>
      </c>
      <c r="D22" s="143">
        <f t="shared" ref="D22" si="7">SUM(D19:D21)</f>
        <v>1.1000000000000001</v>
      </c>
      <c r="E22" s="143"/>
      <c r="F22" s="143"/>
      <c r="G22" s="143"/>
      <c r="H22" s="146"/>
      <c r="I22" s="282"/>
    </row>
    <row r="23" spans="1:9" ht="15.75" thickBot="1" x14ac:dyDescent="0.25">
      <c r="A23" s="281"/>
      <c r="B23" s="147" t="s">
        <v>9</v>
      </c>
      <c r="C23" s="220">
        <v>0.94</v>
      </c>
      <c r="D23" s="148">
        <v>0.94</v>
      </c>
      <c r="E23" s="148">
        <v>0.06</v>
      </c>
      <c r="F23" s="148">
        <f t="shared" ref="F23" si="8">IF(D23-E23&gt;0,D23-E23,0)</f>
        <v>0.87999999999999989</v>
      </c>
      <c r="G23" s="148">
        <f t="shared" ref="G23" si="9">D23+E23</f>
        <v>1</v>
      </c>
      <c r="H23" s="149"/>
      <c r="I23" s="282"/>
    </row>
    <row r="24" spans="1:9" ht="15" x14ac:dyDescent="0.2">
      <c r="A24" s="281"/>
      <c r="B24" s="158" t="s">
        <v>275</v>
      </c>
      <c r="C24" s="247">
        <v>5.0000000000000001E-4</v>
      </c>
      <c r="D24" s="247"/>
      <c r="E24" s="247"/>
      <c r="F24" s="247"/>
      <c r="G24" s="247"/>
      <c r="H24" s="247"/>
      <c r="I24" s="282"/>
    </row>
    <row r="25" spans="1:9" ht="15" x14ac:dyDescent="0.25">
      <c r="A25" s="199"/>
      <c r="B25" s="281" t="s">
        <v>277</v>
      </c>
      <c r="C25" s="281"/>
      <c r="D25" s="281"/>
      <c r="E25" s="281"/>
      <c r="F25" s="281"/>
      <c r="G25" s="281"/>
      <c r="H25" s="281"/>
      <c r="I25" s="200"/>
    </row>
    <row r="26" spans="1:9" x14ac:dyDescent="0.2">
      <c r="B26" s="281" t="s">
        <v>225</v>
      </c>
      <c r="C26" s="281"/>
      <c r="D26" s="281"/>
      <c r="E26" s="281"/>
      <c r="F26" s="281"/>
      <c r="G26" s="281"/>
      <c r="H26" s="281"/>
      <c r="I26" s="281" t="s">
        <v>278</v>
      </c>
    </row>
    <row r="27" spans="1:9" ht="22.5" customHeight="1" x14ac:dyDescent="0.2">
      <c r="A27" s="281" t="s">
        <v>226</v>
      </c>
      <c r="B27" s="245" t="s">
        <v>254</v>
      </c>
      <c r="C27" s="246"/>
      <c r="D27" s="246"/>
      <c r="E27" s="246"/>
      <c r="F27" s="246"/>
      <c r="G27" s="246"/>
      <c r="H27" s="246"/>
      <c r="I27" s="281"/>
    </row>
    <row r="28" spans="1:9" ht="18.75" customHeight="1" thickBot="1" x14ac:dyDescent="0.25">
      <c r="A28" s="281"/>
      <c r="B28" s="256" t="s">
        <v>217</v>
      </c>
      <c r="C28" s="257"/>
      <c r="D28" s="257"/>
      <c r="E28" s="257"/>
      <c r="F28" s="257"/>
      <c r="G28" s="257"/>
      <c r="H28" s="257"/>
      <c r="I28" s="281"/>
    </row>
    <row r="29" spans="1:9" ht="30" x14ac:dyDescent="0.2">
      <c r="A29" s="281"/>
      <c r="B29" s="138" t="s">
        <v>0</v>
      </c>
      <c r="C29" s="138" t="s">
        <v>279</v>
      </c>
      <c r="D29" s="216" t="s">
        <v>280</v>
      </c>
      <c r="E29" s="175" t="s">
        <v>72</v>
      </c>
      <c r="F29" s="249" t="s">
        <v>40</v>
      </c>
      <c r="G29" s="250"/>
      <c r="H29" s="141" t="s">
        <v>137</v>
      </c>
      <c r="I29" s="281"/>
    </row>
    <row r="30" spans="1:9" ht="45" x14ac:dyDescent="0.2">
      <c r="A30" s="281"/>
      <c r="B30" s="142" t="s">
        <v>114</v>
      </c>
      <c r="C30" s="219">
        <v>0.94</v>
      </c>
      <c r="D30" s="143">
        <v>0.94</v>
      </c>
      <c r="E30" s="143">
        <v>0.06</v>
      </c>
      <c r="F30" s="143">
        <f t="shared" ref="F30" si="10">IF(D30-E30&gt;0,D30-E30,0)</f>
        <v>0.87999999999999989</v>
      </c>
      <c r="G30" s="143">
        <f t="shared" ref="G30" si="11">D30+E30</f>
        <v>1</v>
      </c>
      <c r="H30" s="144" t="s">
        <v>207</v>
      </c>
      <c r="I30" s="281"/>
    </row>
    <row r="31" spans="1:9" ht="30" x14ac:dyDescent="0.2">
      <c r="A31" s="281"/>
      <c r="B31" s="142" t="s">
        <v>138</v>
      </c>
      <c r="C31" s="219">
        <v>0</v>
      </c>
      <c r="D31" s="143">
        <v>0.14000000000000001</v>
      </c>
      <c r="E31" s="143">
        <v>0.05</v>
      </c>
      <c r="F31" s="143">
        <f t="shared" ref="F31" si="12">IF(D31-E31&gt;0,D31-E31,0)</f>
        <v>9.0000000000000011E-2</v>
      </c>
      <c r="G31" s="143">
        <f t="shared" ref="G31" si="13">D31+E31</f>
        <v>0.19</v>
      </c>
      <c r="H31" s="144"/>
      <c r="I31" s="281"/>
    </row>
    <row r="32" spans="1:9" ht="15" x14ac:dyDescent="0.2">
      <c r="A32" s="281"/>
      <c r="B32" s="142" t="s">
        <v>47</v>
      </c>
      <c r="C32" s="219">
        <v>0.06</v>
      </c>
      <c r="D32" s="143">
        <v>0.02</v>
      </c>
      <c r="E32" s="143"/>
      <c r="F32" s="143"/>
      <c r="G32" s="143"/>
      <c r="H32" s="146"/>
      <c r="I32" s="281"/>
    </row>
    <row r="33" spans="1:9" ht="15" x14ac:dyDescent="0.2">
      <c r="A33" s="281"/>
      <c r="B33" s="142" t="s">
        <v>8</v>
      </c>
      <c r="C33" s="219">
        <f t="shared" ref="C33:D33" si="14">SUM(C30:C32)</f>
        <v>1</v>
      </c>
      <c r="D33" s="143">
        <f t="shared" si="14"/>
        <v>1.1000000000000001</v>
      </c>
      <c r="E33" s="143"/>
      <c r="F33" s="143"/>
      <c r="G33" s="143"/>
      <c r="H33" s="146"/>
      <c r="I33" s="281"/>
    </row>
    <row r="34" spans="1:9" ht="15.75" thickBot="1" x14ac:dyDescent="0.25">
      <c r="A34" s="281"/>
      <c r="B34" s="147" t="s">
        <v>9</v>
      </c>
      <c r="C34" s="220">
        <v>0.94</v>
      </c>
      <c r="D34" s="148">
        <v>0.94</v>
      </c>
      <c r="E34" s="148">
        <v>0.05</v>
      </c>
      <c r="F34" s="148">
        <f t="shared" ref="F34" si="15">IF(D34-E34&gt;0,D34-E34,0)</f>
        <v>0.8899999999999999</v>
      </c>
      <c r="G34" s="148">
        <f t="shared" ref="G34" si="16">D34+E34</f>
        <v>0.99</v>
      </c>
      <c r="H34" s="149"/>
      <c r="I34" s="281"/>
    </row>
    <row r="35" spans="1:9" ht="15" x14ac:dyDescent="0.2">
      <c r="A35" s="281"/>
      <c r="B35" s="158" t="s">
        <v>275</v>
      </c>
      <c r="C35" s="330">
        <v>1.5E-3</v>
      </c>
      <c r="D35" s="330"/>
      <c r="E35" s="330"/>
      <c r="F35" s="330"/>
      <c r="G35" s="330"/>
      <c r="H35" s="330"/>
      <c r="I35" s="281"/>
    </row>
    <row r="36" spans="1:9" x14ac:dyDescent="0.2">
      <c r="B36" s="281" t="s">
        <v>230</v>
      </c>
      <c r="C36" s="281"/>
      <c r="D36" s="281"/>
      <c r="E36" s="281"/>
      <c r="F36" s="281"/>
      <c r="G36" s="281"/>
      <c r="H36" s="281"/>
      <c r="I36" s="281"/>
    </row>
    <row r="38" spans="1:9" x14ac:dyDescent="0.2">
      <c r="B38" s="34" t="s">
        <v>46</v>
      </c>
    </row>
    <row r="39" spans="1:9" x14ac:dyDescent="0.2">
      <c r="B39" s="34" t="s">
        <v>89</v>
      </c>
    </row>
    <row r="40" spans="1:9" x14ac:dyDescent="0.2">
      <c r="A40" s="281" t="s">
        <v>229</v>
      </c>
      <c r="B40" s="281"/>
      <c r="C40" s="281"/>
      <c r="D40" s="281"/>
      <c r="E40" s="281"/>
      <c r="F40" s="281"/>
      <c r="G40" s="281"/>
      <c r="H40" s="281"/>
    </row>
  </sheetData>
  <mergeCells count="26">
    <mergeCell ref="I26:I36"/>
    <mergeCell ref="B36:H36"/>
    <mergeCell ref="B1:H2"/>
    <mergeCell ref="B4:H4"/>
    <mergeCell ref="F6:G6"/>
    <mergeCell ref="B5:H5"/>
    <mergeCell ref="C13:H13"/>
    <mergeCell ref="B3:H3"/>
    <mergeCell ref="A4:A13"/>
    <mergeCell ref="B14:H14"/>
    <mergeCell ref="I4:I13"/>
    <mergeCell ref="A16:A24"/>
    <mergeCell ref="I16:I24"/>
    <mergeCell ref="B16:H16"/>
    <mergeCell ref="B17:H17"/>
    <mergeCell ref="F18:G18"/>
    <mergeCell ref="C24:H24"/>
    <mergeCell ref="A27:A35"/>
    <mergeCell ref="A40:H40"/>
    <mergeCell ref="B15:H15"/>
    <mergeCell ref="F29:G29"/>
    <mergeCell ref="B28:H28"/>
    <mergeCell ref="B27:H27"/>
    <mergeCell ref="C35:H35"/>
    <mergeCell ref="B25:H25"/>
    <mergeCell ref="B26:H26"/>
  </mergeCells>
  <pageMargins left="0.27" right="0.26" top="0.31" bottom="0.33" header="0.31496062992125984" footer="0.25"/>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6"/>
  <sheetViews>
    <sheetView showGridLines="0" rightToLeft="1" zoomScaleNormal="100" zoomScaleSheetLayoutView="100" workbookViewId="0">
      <selection activeCell="E20" sqref="E20"/>
    </sheetView>
  </sheetViews>
  <sheetFormatPr defaultRowHeight="14.25" x14ac:dyDescent="0.2"/>
  <cols>
    <col min="2" max="2" width="38.125" customWidth="1"/>
    <col min="3" max="3" width="11.25" bestFit="1" customWidth="1"/>
    <col min="4" max="4" width="11.25" customWidth="1"/>
    <col min="5" max="5" width="13.25" customWidth="1"/>
    <col min="6" max="7" width="15" customWidth="1"/>
    <col min="8" max="8" width="36.375" customWidth="1"/>
  </cols>
  <sheetData>
    <row r="1" spans="1:9" ht="27.6" customHeight="1" x14ac:dyDescent="0.2">
      <c r="B1" s="314" t="str">
        <f>'קרן י'!B1</f>
        <v>מדיניות השקעה לשנת 2026</v>
      </c>
      <c r="C1" s="332"/>
      <c r="D1" s="332"/>
      <c r="E1" s="332"/>
      <c r="F1" s="332"/>
      <c r="G1" s="332"/>
      <c r="H1" s="332"/>
    </row>
    <row r="2" spans="1:9" ht="27.6" customHeight="1" x14ac:dyDescent="0.2">
      <c r="B2" s="315" t="s">
        <v>225</v>
      </c>
      <c r="C2" s="315"/>
      <c r="D2" s="315"/>
      <c r="E2" s="315"/>
      <c r="F2" s="315"/>
      <c r="G2" s="315"/>
      <c r="H2" s="315"/>
    </row>
    <row r="3" spans="1:9" ht="18" x14ac:dyDescent="0.2">
      <c r="A3" s="231" t="s">
        <v>226</v>
      </c>
      <c r="B3" s="293" t="s">
        <v>220</v>
      </c>
      <c r="C3" s="246"/>
      <c r="D3" s="246"/>
      <c r="E3" s="246"/>
      <c r="F3" s="246"/>
      <c r="G3" s="246"/>
      <c r="H3" s="246"/>
      <c r="I3" s="231" t="s">
        <v>235</v>
      </c>
    </row>
    <row r="4" spans="1:9" ht="18" x14ac:dyDescent="0.2">
      <c r="A4" s="231"/>
      <c r="B4" s="293" t="s">
        <v>222</v>
      </c>
      <c r="C4" s="246"/>
      <c r="D4" s="246"/>
      <c r="E4" s="246"/>
      <c r="F4" s="246"/>
      <c r="G4" s="246"/>
      <c r="H4" s="246"/>
      <c r="I4" s="231"/>
    </row>
    <row r="5" spans="1:9" ht="45" x14ac:dyDescent="0.2">
      <c r="A5" s="231"/>
      <c r="B5" s="35" t="s">
        <v>0</v>
      </c>
      <c r="C5" s="215" t="s">
        <v>279</v>
      </c>
      <c r="D5" s="36" t="s">
        <v>280</v>
      </c>
      <c r="E5" s="35" t="s">
        <v>72</v>
      </c>
      <c r="F5" s="232" t="s">
        <v>40</v>
      </c>
      <c r="G5" s="255"/>
      <c r="H5" s="35" t="s">
        <v>91</v>
      </c>
      <c r="I5" s="231"/>
    </row>
    <row r="6" spans="1:9" ht="30" x14ac:dyDescent="0.2">
      <c r="A6" s="231"/>
      <c r="B6" s="37" t="s">
        <v>6</v>
      </c>
      <c r="C6" s="39">
        <v>0.48</v>
      </c>
      <c r="D6" s="38">
        <v>0.5</v>
      </c>
      <c r="E6" s="40">
        <v>0.06</v>
      </c>
      <c r="F6" s="40">
        <f>IF(D6-E6&gt;0,D6-E6,0)</f>
        <v>0.44</v>
      </c>
      <c r="G6" s="40">
        <f>D6+E6</f>
        <v>0.56000000000000005</v>
      </c>
      <c r="H6" s="41" t="s">
        <v>102</v>
      </c>
      <c r="I6" s="231"/>
    </row>
    <row r="7" spans="1:9" ht="30" x14ac:dyDescent="0.2">
      <c r="A7" s="231"/>
      <c r="B7" s="37" t="s">
        <v>73</v>
      </c>
      <c r="C7" s="84">
        <v>0.21</v>
      </c>
      <c r="D7" s="40">
        <v>0.18</v>
      </c>
      <c r="E7" s="40">
        <v>0.05</v>
      </c>
      <c r="F7" s="40">
        <f>IF(D7-E7&gt;0,D7-E7,0)</f>
        <v>0.13</v>
      </c>
      <c r="G7" s="40">
        <f>D7+E7</f>
        <v>0.22999999999999998</v>
      </c>
      <c r="H7" s="41" t="s">
        <v>4</v>
      </c>
      <c r="I7" s="231"/>
    </row>
    <row r="8" spans="1:9" ht="45" x14ac:dyDescent="0.2">
      <c r="A8" s="231"/>
      <c r="B8" s="37" t="s">
        <v>41</v>
      </c>
      <c r="C8" s="84">
        <v>0.28000000000000003</v>
      </c>
      <c r="D8" s="40">
        <v>0.3</v>
      </c>
      <c r="E8" s="40">
        <v>0.06</v>
      </c>
      <c r="F8" s="40">
        <f>IF(D8-E8&gt;0,D8-E8,0)</f>
        <v>0.24</v>
      </c>
      <c r="G8" s="40">
        <f>D8+E8</f>
        <v>0.36</v>
      </c>
      <c r="H8" s="41" t="s">
        <v>98</v>
      </c>
      <c r="I8" s="231"/>
    </row>
    <row r="9" spans="1:9" ht="15" x14ac:dyDescent="0.2">
      <c r="A9" s="231"/>
      <c r="B9" s="37" t="s">
        <v>47</v>
      </c>
      <c r="C9" s="84">
        <v>0.03</v>
      </c>
      <c r="D9" s="40">
        <v>0.02</v>
      </c>
      <c r="E9" s="40"/>
      <c r="F9" s="40"/>
      <c r="G9" s="40"/>
      <c r="H9" s="41"/>
      <c r="I9" s="231"/>
    </row>
    <row r="10" spans="1:9" ht="15" x14ac:dyDescent="0.2">
      <c r="A10" s="231"/>
      <c r="B10" s="37" t="s">
        <v>8</v>
      </c>
      <c r="C10" s="84">
        <f t="shared" ref="C10:D10" si="0">SUM(C6:C9)</f>
        <v>1</v>
      </c>
      <c r="D10" s="40">
        <f t="shared" si="0"/>
        <v>1</v>
      </c>
      <c r="E10" s="40"/>
      <c r="F10" s="40"/>
      <c r="G10" s="40"/>
      <c r="H10" s="41"/>
      <c r="I10" s="231"/>
    </row>
    <row r="11" spans="1:9" ht="15" x14ac:dyDescent="0.2">
      <c r="A11" s="231"/>
      <c r="B11" s="37" t="s">
        <v>9</v>
      </c>
      <c r="C11" s="84">
        <v>0.25</v>
      </c>
      <c r="D11" s="40">
        <v>0.23</v>
      </c>
      <c r="E11" s="40">
        <v>0.06</v>
      </c>
      <c r="F11" s="40">
        <f>IF(D11-E11&gt;0,D11-E11,0)</f>
        <v>0.17</v>
      </c>
      <c r="G11" s="40">
        <f>D11+E11</f>
        <v>0.29000000000000004</v>
      </c>
      <c r="H11" s="41"/>
      <c r="I11" s="231"/>
    </row>
    <row r="12" spans="1:9" ht="15" x14ac:dyDescent="0.2">
      <c r="A12" s="231"/>
      <c r="B12" s="158" t="s">
        <v>275</v>
      </c>
      <c r="C12" s="243">
        <v>0.02</v>
      </c>
      <c r="D12" s="243"/>
      <c r="E12" s="243"/>
      <c r="F12" s="243"/>
      <c r="G12" s="243"/>
      <c r="H12" s="243"/>
      <c r="I12" s="231"/>
    </row>
    <row r="13" spans="1:9" x14ac:dyDescent="0.2">
      <c r="B13" s="331" t="s">
        <v>234</v>
      </c>
      <c r="C13" s="331"/>
      <c r="D13" s="331"/>
      <c r="E13" s="331"/>
      <c r="F13" s="331"/>
      <c r="G13" s="331"/>
      <c r="H13" s="331"/>
    </row>
    <row r="14" spans="1:9" x14ac:dyDescent="0.2">
      <c r="B14" s="34" t="s">
        <v>46</v>
      </c>
      <c r="C14" s="34"/>
      <c r="D14" s="34"/>
      <c r="E14" s="34"/>
      <c r="F14" s="34"/>
      <c r="G14" s="34"/>
      <c r="H14" s="34"/>
    </row>
    <row r="15" spans="1:9" x14ac:dyDescent="0.2">
      <c r="B15" s="34" t="s">
        <v>89</v>
      </c>
    </row>
    <row r="16" spans="1:9" x14ac:dyDescent="0.2">
      <c r="A16" s="231" t="s">
        <v>229</v>
      </c>
      <c r="B16" s="231"/>
      <c r="C16" s="231"/>
      <c r="D16" s="231"/>
      <c r="E16" s="231"/>
      <c r="F16" s="231"/>
      <c r="G16" s="231"/>
      <c r="H16" s="231"/>
    </row>
  </sheetData>
  <mergeCells count="10">
    <mergeCell ref="B13:H13"/>
    <mergeCell ref="I3:I12"/>
    <mergeCell ref="A16:H16"/>
    <mergeCell ref="F5:G5"/>
    <mergeCell ref="B1:H1"/>
    <mergeCell ref="B3:H3"/>
    <mergeCell ref="B4:H4"/>
    <mergeCell ref="B2:H2"/>
    <mergeCell ref="A3:A12"/>
    <mergeCell ref="C12:H12"/>
  </mergeCells>
  <pageMargins left="0.70866141732283472" right="0.70866141732283472" top="0.74803149606299213" bottom="0.74803149606299213" header="0.31496062992125984" footer="0.31496062992125984"/>
  <pageSetup paperSize="9" scale="8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32"/>
  <sheetViews>
    <sheetView showGridLines="0" rightToLeft="1" topLeftCell="A17" zoomScaleNormal="100" zoomScaleSheetLayoutView="100" workbookViewId="0">
      <selection activeCell="I45" sqref="I45"/>
    </sheetView>
  </sheetViews>
  <sheetFormatPr defaultRowHeight="14.25" x14ac:dyDescent="0.2"/>
  <cols>
    <col min="2" max="2" width="38.625" customWidth="1"/>
    <col min="3" max="3" width="11.25" bestFit="1" customWidth="1"/>
    <col min="4" max="4" width="11.25" customWidth="1"/>
    <col min="5" max="5" width="14.125" customWidth="1"/>
    <col min="6" max="6" width="12.75" customWidth="1"/>
    <col min="7" max="7" width="13" customWidth="1"/>
    <col min="8" max="8" width="36.25" customWidth="1"/>
  </cols>
  <sheetData>
    <row r="1" spans="1:9" ht="27.6" customHeight="1" x14ac:dyDescent="0.2">
      <c r="B1" s="314" t="str">
        <f>'קרן י'!B1</f>
        <v>מדיניות השקעה לשנת 2026</v>
      </c>
      <c r="C1" s="332"/>
      <c r="D1" s="332"/>
      <c r="E1" s="332"/>
      <c r="F1" s="332"/>
      <c r="G1" s="332"/>
      <c r="H1" s="332"/>
    </row>
    <row r="2" spans="1:9" ht="27.6" customHeight="1" x14ac:dyDescent="0.2">
      <c r="B2" s="338" t="s">
        <v>225</v>
      </c>
      <c r="C2" s="338"/>
      <c r="D2" s="338"/>
      <c r="E2" s="338"/>
      <c r="F2" s="338"/>
      <c r="G2" s="338"/>
      <c r="H2" s="338"/>
    </row>
    <row r="3" spans="1:9" ht="18" x14ac:dyDescent="0.2">
      <c r="A3" s="231" t="s">
        <v>226</v>
      </c>
      <c r="B3" s="334" t="s">
        <v>255</v>
      </c>
      <c r="C3" s="335"/>
      <c r="D3" s="335"/>
      <c r="E3" s="335"/>
      <c r="F3" s="335"/>
      <c r="G3" s="335"/>
      <c r="H3" s="336"/>
      <c r="I3" s="231" t="s">
        <v>228</v>
      </c>
    </row>
    <row r="4" spans="1:9" ht="18" x14ac:dyDescent="0.2">
      <c r="A4" s="231"/>
      <c r="B4" s="334" t="s">
        <v>173</v>
      </c>
      <c r="C4" s="335"/>
      <c r="D4" s="335"/>
      <c r="E4" s="335"/>
      <c r="F4" s="335"/>
      <c r="G4" s="335"/>
      <c r="H4" s="336"/>
      <c r="I4" s="231"/>
    </row>
    <row r="5" spans="1:9" ht="45" x14ac:dyDescent="0.2">
      <c r="A5" s="231"/>
      <c r="B5" s="35" t="s">
        <v>0</v>
      </c>
      <c r="C5" s="215" t="s">
        <v>279</v>
      </c>
      <c r="D5" s="36" t="s">
        <v>280</v>
      </c>
      <c r="E5" s="35" t="s">
        <v>72</v>
      </c>
      <c r="F5" s="232" t="s">
        <v>40</v>
      </c>
      <c r="G5" s="255"/>
      <c r="H5" s="35" t="s">
        <v>91</v>
      </c>
      <c r="I5" s="231"/>
    </row>
    <row r="6" spans="1:9" ht="27.6" customHeight="1" x14ac:dyDescent="0.2">
      <c r="A6" s="231"/>
      <c r="B6" s="37" t="s">
        <v>6</v>
      </c>
      <c r="C6" s="39">
        <v>0.16</v>
      </c>
      <c r="D6" s="38">
        <v>0.18</v>
      </c>
      <c r="E6" s="40">
        <v>0.06</v>
      </c>
      <c r="F6" s="40">
        <f t="shared" ref="F6:F11" si="0">IF(D6-E6&gt;0,D6-E6,0)</f>
        <v>0.12</v>
      </c>
      <c r="G6" s="40">
        <f t="shared" ref="G6:G11" si="1">D6+E6</f>
        <v>0.24</v>
      </c>
      <c r="H6" s="41" t="s">
        <v>102</v>
      </c>
      <c r="I6" s="231"/>
    </row>
    <row r="7" spans="1:9" ht="27.6" customHeight="1" x14ac:dyDescent="0.2">
      <c r="A7" s="231"/>
      <c r="B7" s="37" t="s">
        <v>73</v>
      </c>
      <c r="C7" s="39">
        <v>0.38</v>
      </c>
      <c r="D7" s="38">
        <v>0.37</v>
      </c>
      <c r="E7" s="40">
        <v>0.05</v>
      </c>
      <c r="F7" s="40">
        <f t="shared" si="0"/>
        <v>0.32</v>
      </c>
      <c r="G7" s="40">
        <f t="shared" si="1"/>
        <v>0.42</v>
      </c>
      <c r="H7" s="41" t="s">
        <v>4</v>
      </c>
      <c r="I7" s="231"/>
    </row>
    <row r="8" spans="1:9" ht="45" x14ac:dyDescent="0.2">
      <c r="A8" s="231"/>
      <c r="B8" s="37" t="s">
        <v>41</v>
      </c>
      <c r="C8" s="39">
        <v>0.32</v>
      </c>
      <c r="D8" s="38">
        <v>0.31</v>
      </c>
      <c r="E8" s="40">
        <v>0.06</v>
      </c>
      <c r="F8" s="40">
        <f t="shared" si="0"/>
        <v>0.25</v>
      </c>
      <c r="G8" s="40">
        <f t="shared" si="1"/>
        <v>0.37</v>
      </c>
      <c r="H8" s="81" t="s">
        <v>92</v>
      </c>
      <c r="I8" s="231"/>
    </row>
    <row r="9" spans="1:9" ht="18.600000000000001" customHeight="1" x14ac:dyDescent="0.2">
      <c r="A9" s="231"/>
      <c r="B9" s="37" t="s">
        <v>74</v>
      </c>
      <c r="C9" s="39">
        <v>0.05</v>
      </c>
      <c r="D9" s="38">
        <v>0.04</v>
      </c>
      <c r="E9" s="40">
        <v>0.05</v>
      </c>
      <c r="F9" s="40">
        <f t="shared" si="0"/>
        <v>0</v>
      </c>
      <c r="G9" s="40">
        <f t="shared" si="1"/>
        <v>0.09</v>
      </c>
      <c r="H9" s="41"/>
      <c r="I9" s="231"/>
    </row>
    <row r="10" spans="1:9" ht="18.600000000000001" customHeight="1" x14ac:dyDescent="0.2">
      <c r="A10" s="231"/>
      <c r="B10" s="37" t="s">
        <v>206</v>
      </c>
      <c r="C10" s="39">
        <v>0.03</v>
      </c>
      <c r="D10" s="38">
        <v>0.03</v>
      </c>
      <c r="E10" s="40">
        <v>0.05</v>
      </c>
      <c r="F10" s="40">
        <f t="shared" si="0"/>
        <v>0</v>
      </c>
      <c r="G10" s="40">
        <f t="shared" si="1"/>
        <v>0.08</v>
      </c>
      <c r="H10" s="41"/>
      <c r="I10" s="231"/>
    </row>
    <row r="11" spans="1:9" ht="15" x14ac:dyDescent="0.2">
      <c r="A11" s="231"/>
      <c r="B11" s="37" t="s">
        <v>212</v>
      </c>
      <c r="C11" s="39">
        <v>0.04</v>
      </c>
      <c r="D11" s="38">
        <v>0.04</v>
      </c>
      <c r="E11" s="40">
        <v>0.05</v>
      </c>
      <c r="F11" s="40">
        <f t="shared" si="0"/>
        <v>0</v>
      </c>
      <c r="G11" s="40">
        <f t="shared" si="1"/>
        <v>0.09</v>
      </c>
      <c r="H11" s="41"/>
      <c r="I11" s="231"/>
    </row>
    <row r="12" spans="1:9" ht="15" x14ac:dyDescent="0.2">
      <c r="A12" s="231"/>
      <c r="B12" s="37" t="s">
        <v>47</v>
      </c>
      <c r="C12" s="39">
        <v>0.02</v>
      </c>
      <c r="D12" s="38">
        <v>0.03</v>
      </c>
      <c r="E12" s="40"/>
      <c r="F12" s="40"/>
      <c r="G12" s="40"/>
      <c r="H12" s="41"/>
      <c r="I12" s="231"/>
    </row>
    <row r="13" spans="1:9" ht="18.600000000000001" customHeight="1" x14ac:dyDescent="0.2">
      <c r="A13" s="231"/>
      <c r="B13" s="37" t="s">
        <v>8</v>
      </c>
      <c r="C13" s="39">
        <f t="shared" ref="C13:D13" si="2">SUM(C6:C12)</f>
        <v>1.0000000000000002</v>
      </c>
      <c r="D13" s="38">
        <f t="shared" si="2"/>
        <v>1.0000000000000002</v>
      </c>
      <c r="E13" s="40"/>
      <c r="F13" s="40"/>
      <c r="G13" s="40"/>
      <c r="H13" s="41"/>
      <c r="I13" s="231"/>
    </row>
    <row r="14" spans="1:9" ht="18.600000000000001" customHeight="1" x14ac:dyDescent="0.2">
      <c r="A14" s="231"/>
      <c r="B14" s="37" t="s">
        <v>9</v>
      </c>
      <c r="C14" s="39">
        <v>0.16</v>
      </c>
      <c r="D14" s="38">
        <v>0.15</v>
      </c>
      <c r="E14" s="40">
        <v>0.06</v>
      </c>
      <c r="F14" s="40">
        <f>IF(C14-E14&gt;0,C14-E14,0)</f>
        <v>0.1</v>
      </c>
      <c r="G14" s="40">
        <f>C14+E14</f>
        <v>0.22</v>
      </c>
      <c r="H14" s="41"/>
      <c r="I14" s="231"/>
    </row>
    <row r="15" spans="1:9" ht="18.600000000000001" customHeight="1" x14ac:dyDescent="0.2">
      <c r="A15" s="231"/>
      <c r="B15" s="158" t="s">
        <v>275</v>
      </c>
      <c r="C15" s="243">
        <v>2.8E-3</v>
      </c>
      <c r="D15" s="243"/>
      <c r="E15" s="243"/>
      <c r="F15" s="243"/>
      <c r="G15" s="243"/>
      <c r="H15" s="243"/>
      <c r="I15" s="231"/>
    </row>
    <row r="16" spans="1:9" ht="18.600000000000001" customHeight="1" x14ac:dyDescent="0.2">
      <c r="B16" s="266" t="s">
        <v>227</v>
      </c>
      <c r="C16" s="266"/>
      <c r="D16" s="266"/>
      <c r="E16" s="266"/>
      <c r="F16" s="266"/>
      <c r="G16" s="266"/>
      <c r="H16" s="266"/>
    </row>
    <row r="17" spans="1:9" x14ac:dyDescent="0.2">
      <c r="B17" s="333" t="s">
        <v>225</v>
      </c>
      <c r="C17" s="333"/>
      <c r="D17" s="333"/>
      <c r="E17" s="333"/>
      <c r="F17" s="333"/>
      <c r="G17" s="333"/>
      <c r="H17" s="333"/>
    </row>
    <row r="18" spans="1:9" ht="18" customHeight="1" x14ac:dyDescent="0.2">
      <c r="A18" s="231" t="s">
        <v>226</v>
      </c>
      <c r="B18" s="334" t="s">
        <v>256</v>
      </c>
      <c r="C18" s="335"/>
      <c r="D18" s="335"/>
      <c r="E18" s="335"/>
      <c r="F18" s="335"/>
      <c r="G18" s="335"/>
      <c r="H18" s="336"/>
      <c r="I18" s="231" t="s">
        <v>228</v>
      </c>
    </row>
    <row r="19" spans="1:9" ht="18" x14ac:dyDescent="0.2">
      <c r="A19" s="231"/>
      <c r="B19" s="293" t="s">
        <v>203</v>
      </c>
      <c r="C19" s="246"/>
      <c r="D19" s="246"/>
      <c r="E19" s="246"/>
      <c r="F19" s="246"/>
      <c r="G19" s="246"/>
      <c r="H19" s="337"/>
      <c r="I19" s="231"/>
    </row>
    <row r="20" spans="1:9" ht="45" x14ac:dyDescent="0.2">
      <c r="A20" s="231"/>
      <c r="B20" s="35" t="s">
        <v>0</v>
      </c>
      <c r="C20" s="215" t="s">
        <v>279</v>
      </c>
      <c r="D20" s="36" t="s">
        <v>280</v>
      </c>
      <c r="E20" s="35" t="s">
        <v>72</v>
      </c>
      <c r="F20" s="232" t="s">
        <v>40</v>
      </c>
      <c r="G20" s="255"/>
      <c r="H20" s="35" t="s">
        <v>91</v>
      </c>
      <c r="I20" s="231"/>
    </row>
    <row r="21" spans="1:9" ht="30" x14ac:dyDescent="0.2">
      <c r="A21" s="231"/>
      <c r="B21" s="37" t="s">
        <v>6</v>
      </c>
      <c r="C21" s="39">
        <v>0.23</v>
      </c>
      <c r="D21" s="38">
        <v>0.25</v>
      </c>
      <c r="E21" s="40">
        <v>0.06</v>
      </c>
      <c r="F21" s="40">
        <f t="shared" ref="F21:F23" si="3">IF(D21-E21&gt;0,D21-E21,0)</f>
        <v>0.19</v>
      </c>
      <c r="G21" s="40">
        <f t="shared" ref="G21:G23" si="4">D21+E21</f>
        <v>0.31</v>
      </c>
      <c r="H21" s="41" t="s">
        <v>102</v>
      </c>
      <c r="I21" s="231"/>
    </row>
    <row r="22" spans="1:9" ht="30" x14ac:dyDescent="0.2">
      <c r="A22" s="231"/>
      <c r="B22" s="37" t="s">
        <v>73</v>
      </c>
      <c r="C22" s="84">
        <v>0.4</v>
      </c>
      <c r="D22" s="40">
        <v>0.39</v>
      </c>
      <c r="E22" s="40">
        <v>0.05</v>
      </c>
      <c r="F22" s="40">
        <f t="shared" si="3"/>
        <v>0.34</v>
      </c>
      <c r="G22" s="40">
        <f t="shared" si="4"/>
        <v>0.44</v>
      </c>
      <c r="H22" s="41" t="s">
        <v>4</v>
      </c>
      <c r="I22" s="231"/>
    </row>
    <row r="23" spans="1:9" ht="45" x14ac:dyDescent="0.2">
      <c r="A23" s="231"/>
      <c r="B23" s="37" t="s">
        <v>41</v>
      </c>
      <c r="C23" s="84">
        <v>0.33</v>
      </c>
      <c r="D23" s="40">
        <v>0.33</v>
      </c>
      <c r="E23" s="40">
        <v>0.06</v>
      </c>
      <c r="F23" s="40">
        <f t="shared" si="3"/>
        <v>0.27</v>
      </c>
      <c r="G23" s="40">
        <f t="shared" si="4"/>
        <v>0.39</v>
      </c>
      <c r="H23" s="41" t="s">
        <v>98</v>
      </c>
      <c r="I23" s="231"/>
    </row>
    <row r="24" spans="1:9" ht="15" x14ac:dyDescent="0.2">
      <c r="A24" s="231"/>
      <c r="B24" s="37" t="s">
        <v>47</v>
      </c>
      <c r="C24" s="84">
        <v>0.04</v>
      </c>
      <c r="D24" s="40">
        <v>0.03</v>
      </c>
      <c r="E24" s="40"/>
      <c r="F24" s="40"/>
      <c r="G24" s="40"/>
      <c r="H24" s="41"/>
      <c r="I24" s="231"/>
    </row>
    <row r="25" spans="1:9" ht="15" x14ac:dyDescent="0.2">
      <c r="A25" s="231"/>
      <c r="B25" s="37" t="s">
        <v>8</v>
      </c>
      <c r="C25" s="84">
        <f t="shared" ref="C25:D25" si="5">SUM(C21:C24)</f>
        <v>1</v>
      </c>
      <c r="D25" s="40">
        <f t="shared" si="5"/>
        <v>1</v>
      </c>
      <c r="E25" s="40"/>
      <c r="F25" s="40"/>
      <c r="G25" s="40"/>
      <c r="H25" s="41"/>
      <c r="I25" s="231"/>
    </row>
    <row r="26" spans="1:9" ht="15" x14ac:dyDescent="0.2">
      <c r="A26" s="231"/>
      <c r="B26" s="37" t="s">
        <v>9</v>
      </c>
      <c r="C26" s="39">
        <v>0.14000000000000001</v>
      </c>
      <c r="D26" s="38">
        <v>0.15</v>
      </c>
      <c r="E26" s="40">
        <v>0.06</v>
      </c>
      <c r="F26" s="40">
        <f>IF(D26-E26&gt;0,D26-E26,0)</f>
        <v>0.09</v>
      </c>
      <c r="G26" s="40">
        <f>D26+E26</f>
        <v>0.21</v>
      </c>
      <c r="H26" s="41"/>
      <c r="I26" s="231"/>
    </row>
    <row r="27" spans="1:9" ht="15" x14ac:dyDescent="0.2">
      <c r="A27" s="231"/>
      <c r="B27" s="158" t="s">
        <v>275</v>
      </c>
      <c r="C27" s="243">
        <v>2E-3</v>
      </c>
      <c r="D27" s="243"/>
      <c r="E27" s="243"/>
      <c r="F27" s="243"/>
      <c r="G27" s="243"/>
      <c r="H27" s="243"/>
      <c r="I27" s="231"/>
    </row>
    <row r="28" spans="1:9" x14ac:dyDescent="0.2">
      <c r="B28" s="331" t="s">
        <v>227</v>
      </c>
      <c r="C28" s="331"/>
      <c r="D28" s="331"/>
      <c r="E28" s="331"/>
      <c r="F28" s="331"/>
      <c r="G28" s="331"/>
      <c r="H28" s="331"/>
    </row>
    <row r="29" spans="1:9" x14ac:dyDescent="0.2">
      <c r="B29" s="34"/>
      <c r="C29" s="34"/>
      <c r="D29" s="34"/>
      <c r="E29" s="34"/>
      <c r="F29" s="34"/>
      <c r="G29" s="34"/>
      <c r="H29" s="34"/>
    </row>
    <row r="30" spans="1:9" x14ac:dyDescent="0.2">
      <c r="B30" s="34" t="s">
        <v>46</v>
      </c>
    </row>
    <row r="31" spans="1:9" x14ac:dyDescent="0.2">
      <c r="B31" s="34" t="s">
        <v>89</v>
      </c>
    </row>
    <row r="32" spans="1:9" x14ac:dyDescent="0.2">
      <c r="A32" s="231" t="s">
        <v>229</v>
      </c>
      <c r="B32" s="231"/>
      <c r="C32" s="231"/>
      <c r="D32" s="231"/>
      <c r="E32" s="231"/>
      <c r="F32" s="231"/>
      <c r="G32" s="231"/>
      <c r="H32" s="231"/>
    </row>
  </sheetData>
  <mergeCells count="18">
    <mergeCell ref="B1:H1"/>
    <mergeCell ref="F5:G5"/>
    <mergeCell ref="B3:H3"/>
    <mergeCell ref="B4:H4"/>
    <mergeCell ref="B19:H19"/>
    <mergeCell ref="B2:H2"/>
    <mergeCell ref="B28:H28"/>
    <mergeCell ref="I18:I27"/>
    <mergeCell ref="A32:H32"/>
    <mergeCell ref="A3:A15"/>
    <mergeCell ref="B16:H16"/>
    <mergeCell ref="I3:I15"/>
    <mergeCell ref="B17:H17"/>
    <mergeCell ref="A18:A27"/>
    <mergeCell ref="B18:H18"/>
    <mergeCell ref="F20:G20"/>
    <mergeCell ref="C27:H27"/>
    <mergeCell ref="C15:H15"/>
  </mergeCells>
  <pageMargins left="0.70866141732283472" right="0.70866141732283472" top="0.74803149606299213" bottom="0.74803149606299213" header="0.31496062992125984" footer="0.31496062992125984"/>
  <pageSetup paperSize="9" scale="8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pageSetUpPr fitToPage="1"/>
  </sheetPr>
  <dimension ref="C2:K37"/>
  <sheetViews>
    <sheetView showGridLines="0" rightToLeft="1" topLeftCell="A10" zoomScale="80" zoomScaleNormal="80" workbookViewId="0">
      <selection activeCell="L20" sqref="L20"/>
    </sheetView>
  </sheetViews>
  <sheetFormatPr defaultColWidth="8" defaultRowHeight="14.25" x14ac:dyDescent="0.2"/>
  <cols>
    <col min="1" max="2" width="8" style="70"/>
    <col min="3" max="3" width="48" style="70" bestFit="1" customWidth="1"/>
    <col min="4" max="4" width="31.375" style="70" bestFit="1" customWidth="1"/>
    <col min="5" max="5" width="30.25" style="70" bestFit="1" customWidth="1"/>
    <col min="6" max="6" width="10.75" style="70" bestFit="1" customWidth="1"/>
    <col min="7" max="7" width="6.125" style="70" bestFit="1" customWidth="1"/>
    <col min="8" max="8" width="29.75" style="70" customWidth="1"/>
    <col min="9" max="16384" width="8" style="70"/>
  </cols>
  <sheetData>
    <row r="2" spans="3:11" ht="15" thickBot="1" x14ac:dyDescent="0.25"/>
    <row r="3" spans="3:11" ht="14.25" customHeight="1" x14ac:dyDescent="0.25">
      <c r="C3" s="339" t="s">
        <v>150</v>
      </c>
      <c r="D3" s="340"/>
      <c r="E3" s="340"/>
      <c r="F3" s="340"/>
      <c r="G3" s="340"/>
      <c r="H3" s="340"/>
      <c r="I3" s="189" t="s">
        <v>179</v>
      </c>
    </row>
    <row r="4" spans="3:11" ht="18.75" thickBot="1" x14ac:dyDescent="0.25">
      <c r="C4" s="152"/>
      <c r="D4" s="153"/>
      <c r="E4" s="153"/>
      <c r="F4" s="153"/>
      <c r="G4" s="153"/>
      <c r="H4" s="153"/>
    </row>
    <row r="5" spans="3:11" ht="15" customHeight="1" x14ac:dyDescent="0.25">
      <c r="C5" s="138" t="s">
        <v>0</v>
      </c>
      <c r="D5" s="140" t="s">
        <v>126</v>
      </c>
      <c r="E5" s="139" t="s">
        <v>135</v>
      </c>
      <c r="F5" s="272" t="s">
        <v>136</v>
      </c>
      <c r="G5" s="273"/>
      <c r="H5" s="141" t="s">
        <v>137</v>
      </c>
      <c r="I5" s="188" t="s">
        <v>177</v>
      </c>
      <c r="J5"/>
      <c r="K5"/>
    </row>
    <row r="6" spans="3:11" ht="30" x14ac:dyDescent="0.25">
      <c r="C6" s="142" t="s">
        <v>114</v>
      </c>
      <c r="D6" s="143">
        <v>0.01</v>
      </c>
      <c r="E6" s="143">
        <v>0.06</v>
      </c>
      <c r="F6" s="143">
        <v>0</v>
      </c>
      <c r="G6" s="143">
        <f>+D6+E6</f>
        <v>6.9999999999999993E-2</v>
      </c>
      <c r="H6" s="144" t="s">
        <v>143</v>
      </c>
      <c r="I6" s="188" t="s">
        <v>174</v>
      </c>
      <c r="J6"/>
      <c r="K6"/>
    </row>
    <row r="7" spans="3:11" ht="30" x14ac:dyDescent="0.25">
      <c r="C7" s="142" t="s">
        <v>138</v>
      </c>
      <c r="D7" s="143">
        <v>0.37</v>
      </c>
      <c r="E7" s="143">
        <v>0.05</v>
      </c>
      <c r="F7" s="143">
        <f t="shared" ref="F7" si="0">+D7-E7</f>
        <v>0.32</v>
      </c>
      <c r="G7" s="143">
        <f t="shared" ref="G7" si="1">+D7+E7</f>
        <v>0.42</v>
      </c>
      <c r="H7" s="144" t="s">
        <v>4</v>
      </c>
      <c r="I7" s="188" t="s">
        <v>175</v>
      </c>
      <c r="J7"/>
      <c r="K7"/>
    </row>
    <row r="8" spans="3:11" ht="75" x14ac:dyDescent="0.25">
      <c r="C8" s="142" t="s">
        <v>116</v>
      </c>
      <c r="D8" s="143">
        <v>0.56999999999999995</v>
      </c>
      <c r="E8" s="143">
        <v>0.06</v>
      </c>
      <c r="F8" s="143">
        <f>+D8-E8</f>
        <v>0.51</v>
      </c>
      <c r="G8" s="143">
        <f>+D8+E8</f>
        <v>0.62999999999999989</v>
      </c>
      <c r="H8" s="145" t="s">
        <v>92</v>
      </c>
      <c r="I8" s="188" t="s">
        <v>176</v>
      </c>
      <c r="J8"/>
      <c r="K8"/>
    </row>
    <row r="9" spans="3:11" ht="15" x14ac:dyDescent="0.2">
      <c r="C9" s="142" t="s">
        <v>140</v>
      </c>
      <c r="D9" s="143">
        <v>0.01</v>
      </c>
      <c r="E9" s="143">
        <v>0.05</v>
      </c>
      <c r="F9" s="143">
        <v>0</v>
      </c>
      <c r="G9" s="143">
        <f>+D9+E9</f>
        <v>6.0000000000000005E-2</v>
      </c>
      <c r="H9" s="146"/>
      <c r="I9"/>
      <c r="J9"/>
      <c r="K9"/>
    </row>
    <row r="10" spans="3:11" ht="15" x14ac:dyDescent="0.25">
      <c r="C10" s="142" t="s">
        <v>47</v>
      </c>
      <c r="D10" s="143">
        <v>0.04</v>
      </c>
      <c r="E10" s="143"/>
      <c r="F10" s="143">
        <f>+D10-E10</f>
        <v>0.04</v>
      </c>
      <c r="G10" s="143">
        <f>+D10+E10</f>
        <v>0.04</v>
      </c>
      <c r="H10" s="146"/>
      <c r="I10" s="188" t="s">
        <v>178</v>
      </c>
      <c r="J10"/>
      <c r="K10"/>
    </row>
    <row r="11" spans="3:11" ht="15" x14ac:dyDescent="0.2">
      <c r="C11" s="142" t="s">
        <v>8</v>
      </c>
      <c r="D11" s="143">
        <f>SUM(D6:D10)</f>
        <v>1</v>
      </c>
      <c r="E11" s="143"/>
      <c r="F11" s="143"/>
      <c r="G11" s="143"/>
      <c r="H11" s="146"/>
    </row>
    <row r="12" spans="3:11" ht="15.75" thickBot="1" x14ac:dyDescent="0.25">
      <c r="C12" s="147" t="s">
        <v>9</v>
      </c>
      <c r="D12" s="148">
        <v>0.14000000000000001</v>
      </c>
      <c r="E12" s="148">
        <v>0.05</v>
      </c>
      <c r="F12" s="40">
        <f t="shared" ref="F12" si="2">IF(D12-E12&gt;0,D12-E12,0)</f>
        <v>9.0000000000000011E-2</v>
      </c>
      <c r="G12" s="40">
        <f t="shared" ref="G12" si="3">D12+E12</f>
        <v>0.19</v>
      </c>
      <c r="H12" s="149"/>
    </row>
    <row r="13" spans="3:11" ht="15" x14ac:dyDescent="0.2">
      <c r="C13" s="158" t="s">
        <v>157</v>
      </c>
      <c r="D13" s="160">
        <v>5.0000000000000001E-4</v>
      </c>
      <c r="E13" s="155"/>
      <c r="F13" s="155"/>
      <c r="G13" s="155"/>
      <c r="H13" s="156"/>
    </row>
    <row r="14" spans="3:11" ht="15" thickBot="1" x14ac:dyDescent="0.25">
      <c r="C14"/>
      <c r="D14"/>
      <c r="E14"/>
      <c r="F14"/>
      <c r="G14"/>
      <c r="H14"/>
    </row>
    <row r="15" spans="3:11" ht="18" x14ac:dyDescent="0.25">
      <c r="C15" s="339" t="s">
        <v>151</v>
      </c>
      <c r="D15" s="340"/>
      <c r="E15" s="340"/>
      <c r="F15" s="340"/>
      <c r="G15" s="340"/>
      <c r="H15" s="340"/>
      <c r="I15" s="189" t="s">
        <v>180</v>
      </c>
    </row>
    <row r="16" spans="3:11" ht="18.75" thickBot="1" x14ac:dyDescent="0.25">
      <c r="C16" s="152"/>
      <c r="D16" s="153"/>
      <c r="E16" s="153"/>
      <c r="F16" s="153"/>
      <c r="G16" s="153"/>
      <c r="H16" s="153"/>
    </row>
    <row r="17" spans="3:9" ht="60" customHeight="1" x14ac:dyDescent="0.2">
      <c r="C17" s="138" t="s">
        <v>0</v>
      </c>
      <c r="D17" s="140" t="s">
        <v>126</v>
      </c>
      <c r="E17" s="139" t="s">
        <v>135</v>
      </c>
      <c r="F17" s="272" t="s">
        <v>136</v>
      </c>
      <c r="G17" s="273"/>
      <c r="H17" s="141" t="s">
        <v>137</v>
      </c>
    </row>
    <row r="18" spans="3:9" ht="30" x14ac:dyDescent="0.2">
      <c r="C18" s="142" t="s">
        <v>114</v>
      </c>
      <c r="D18" s="143">
        <v>0.18</v>
      </c>
      <c r="E18" s="143">
        <v>0.06</v>
      </c>
      <c r="F18" s="143">
        <f t="shared" ref="F18:F19" si="4">+D18-E18</f>
        <v>0.12</v>
      </c>
      <c r="G18" s="143">
        <f>+D18+E18</f>
        <v>0.24</v>
      </c>
      <c r="H18" s="144" t="s">
        <v>143</v>
      </c>
    </row>
    <row r="19" spans="3:9" ht="30" x14ac:dyDescent="0.2">
      <c r="C19" s="142" t="s">
        <v>138</v>
      </c>
      <c r="D19" s="143">
        <v>0.16</v>
      </c>
      <c r="E19" s="143">
        <v>0.05</v>
      </c>
      <c r="F19" s="143">
        <f t="shared" si="4"/>
        <v>0.11</v>
      </c>
      <c r="G19" s="143">
        <f t="shared" ref="G19" si="5">+D19+E19</f>
        <v>0.21000000000000002</v>
      </c>
      <c r="H19" s="144" t="s">
        <v>4</v>
      </c>
    </row>
    <row r="20" spans="3:9" ht="75" x14ac:dyDescent="0.2">
      <c r="C20" s="142" t="s">
        <v>116</v>
      </c>
      <c r="D20" s="143">
        <v>0.56999999999999995</v>
      </c>
      <c r="E20" s="143">
        <v>0.06</v>
      </c>
      <c r="F20" s="143">
        <f>+D20-E20</f>
        <v>0.51</v>
      </c>
      <c r="G20" s="143">
        <f>+D20+E20</f>
        <v>0.62999999999999989</v>
      </c>
      <c r="H20" s="145" t="s">
        <v>92</v>
      </c>
    </row>
    <row r="21" spans="3:9" ht="15" x14ac:dyDescent="0.2">
      <c r="C21" s="142" t="s">
        <v>140</v>
      </c>
      <c r="D21" s="143">
        <v>0.05</v>
      </c>
      <c r="E21" s="143">
        <v>0.05</v>
      </c>
      <c r="F21" s="143">
        <v>0</v>
      </c>
      <c r="G21" s="143">
        <f>+D21+E21</f>
        <v>0.1</v>
      </c>
      <c r="H21" s="146"/>
    </row>
    <row r="22" spans="3:9" ht="15" x14ac:dyDescent="0.2">
      <c r="C22" s="142" t="s">
        <v>47</v>
      </c>
      <c r="D22" s="143">
        <v>0.04</v>
      </c>
      <c r="E22" s="143"/>
      <c r="F22" s="143">
        <f>+D22-E22</f>
        <v>0.04</v>
      </c>
      <c r="G22" s="143">
        <f>+D22+E22</f>
        <v>0.04</v>
      </c>
      <c r="H22" s="146"/>
    </row>
    <row r="23" spans="3:9" ht="15" x14ac:dyDescent="0.2">
      <c r="C23" s="142" t="s">
        <v>8</v>
      </c>
      <c r="D23" s="143">
        <f>SUM(D18:D22)</f>
        <v>1</v>
      </c>
      <c r="E23" s="143"/>
      <c r="F23" s="143"/>
      <c r="G23" s="143"/>
      <c r="H23" s="146"/>
    </row>
    <row r="24" spans="3:9" ht="15.75" thickBot="1" x14ac:dyDescent="0.25">
      <c r="C24" s="147" t="s">
        <v>9</v>
      </c>
      <c r="D24" s="148">
        <v>0.18</v>
      </c>
      <c r="E24" s="148">
        <v>0.05</v>
      </c>
      <c r="F24" s="40">
        <f t="shared" ref="F24" si="6">IF(D24-E24&gt;0,D24-E24,0)</f>
        <v>0.13</v>
      </c>
      <c r="G24" s="40">
        <f t="shared" ref="G24" si="7">D24+E24</f>
        <v>0.22999999999999998</v>
      </c>
      <c r="H24" s="149"/>
    </row>
    <row r="25" spans="3:9" ht="15" x14ac:dyDescent="0.2">
      <c r="C25" s="158" t="s">
        <v>157</v>
      </c>
      <c r="D25" s="160">
        <v>1E-3</v>
      </c>
      <c r="E25" s="155"/>
      <c r="F25" s="155"/>
      <c r="G25" s="155"/>
      <c r="H25" s="156"/>
    </row>
    <row r="26" spans="3:9" ht="15" thickBot="1" x14ac:dyDescent="0.25">
      <c r="C26"/>
      <c r="D26"/>
      <c r="E26"/>
      <c r="F26"/>
      <c r="G26"/>
      <c r="H26"/>
    </row>
    <row r="27" spans="3:9" ht="18" x14ac:dyDescent="0.25">
      <c r="C27" s="339" t="s">
        <v>152</v>
      </c>
      <c r="D27" s="340"/>
      <c r="E27" s="340"/>
      <c r="F27" s="340"/>
      <c r="G27" s="340"/>
      <c r="H27" s="340"/>
      <c r="I27" s="189" t="s">
        <v>181</v>
      </c>
    </row>
    <row r="28" spans="3:9" ht="18.75" thickBot="1" x14ac:dyDescent="0.25">
      <c r="C28" s="152"/>
      <c r="D28" s="153"/>
      <c r="E28" s="153"/>
      <c r="F28" s="153"/>
      <c r="G28" s="153"/>
      <c r="H28" s="153"/>
    </row>
    <row r="29" spans="3:9" ht="60" customHeight="1" x14ac:dyDescent="0.2">
      <c r="C29" s="138" t="s">
        <v>0</v>
      </c>
      <c r="D29" s="140" t="s">
        <v>126</v>
      </c>
      <c r="E29" s="139" t="s">
        <v>135</v>
      </c>
      <c r="F29" s="272" t="s">
        <v>136</v>
      </c>
      <c r="G29" s="273"/>
      <c r="H29" s="141" t="s">
        <v>137</v>
      </c>
    </row>
    <row r="30" spans="3:9" ht="30" x14ac:dyDescent="0.2">
      <c r="C30" s="142" t="s">
        <v>114</v>
      </c>
      <c r="D30" s="143">
        <v>0.94</v>
      </c>
      <c r="E30" s="143">
        <v>0.06</v>
      </c>
      <c r="F30" s="143">
        <f t="shared" ref="F30:F31" si="8">+D30-E30</f>
        <v>0.87999999999999989</v>
      </c>
      <c r="G30" s="143">
        <f>+D30+E30</f>
        <v>1</v>
      </c>
      <c r="H30" s="144" t="s">
        <v>143</v>
      </c>
    </row>
    <row r="31" spans="3:9" ht="30" x14ac:dyDescent="0.2">
      <c r="C31" s="142" t="s">
        <v>138</v>
      </c>
      <c r="D31" s="143">
        <v>0.03</v>
      </c>
      <c r="E31" s="143">
        <v>0.05</v>
      </c>
      <c r="F31" s="143">
        <f t="shared" si="8"/>
        <v>-2.0000000000000004E-2</v>
      </c>
      <c r="G31" s="143">
        <f t="shared" ref="G31" si="9">+D31+E31</f>
        <v>0.08</v>
      </c>
      <c r="H31" s="144" t="s">
        <v>4</v>
      </c>
    </row>
    <row r="32" spans="3:9" ht="75" x14ac:dyDescent="0.2">
      <c r="C32" s="142" t="s">
        <v>116</v>
      </c>
      <c r="D32" s="143">
        <v>0</v>
      </c>
      <c r="E32" s="143">
        <v>0.06</v>
      </c>
      <c r="F32" s="143">
        <f>+D32-E32</f>
        <v>-0.06</v>
      </c>
      <c r="G32" s="143">
        <f>+D32+E32</f>
        <v>0.06</v>
      </c>
      <c r="H32" s="145" t="s">
        <v>92</v>
      </c>
    </row>
    <row r="33" spans="3:8" ht="15" x14ac:dyDescent="0.2">
      <c r="C33" s="142" t="s">
        <v>140</v>
      </c>
      <c r="D33" s="143">
        <v>0</v>
      </c>
      <c r="E33" s="143">
        <v>0.05</v>
      </c>
      <c r="F33" s="143">
        <v>0</v>
      </c>
      <c r="G33" s="143">
        <f>+D33+E33</f>
        <v>0.05</v>
      </c>
      <c r="H33" s="146"/>
    </row>
    <row r="34" spans="3:8" ht="15" x14ac:dyDescent="0.2">
      <c r="C34" s="142" t="s">
        <v>47</v>
      </c>
      <c r="D34" s="143">
        <v>0.03</v>
      </c>
      <c r="E34" s="143"/>
      <c r="F34" s="143">
        <f>+D34-E34</f>
        <v>0.03</v>
      </c>
      <c r="G34" s="143">
        <f>+D34+E34</f>
        <v>0.03</v>
      </c>
      <c r="H34" s="146"/>
    </row>
    <row r="35" spans="3:8" ht="15" x14ac:dyDescent="0.2">
      <c r="C35" s="142" t="s">
        <v>8</v>
      </c>
      <c r="D35" s="143">
        <f>SUM(D30:D34)</f>
        <v>1</v>
      </c>
      <c r="E35" s="143"/>
      <c r="F35" s="143"/>
      <c r="G35" s="143"/>
      <c r="H35" s="146"/>
    </row>
    <row r="36" spans="3:8" ht="15.75" thickBot="1" x14ac:dyDescent="0.25">
      <c r="C36" s="147" t="s">
        <v>9</v>
      </c>
      <c r="D36" s="148">
        <v>0.28000000000000003</v>
      </c>
      <c r="E36" s="148">
        <v>0.05</v>
      </c>
      <c r="F36" s="40">
        <f t="shared" ref="F36" si="10">IF(D36-E36&gt;0,D36-E36,0)</f>
        <v>0.23000000000000004</v>
      </c>
      <c r="G36" s="40">
        <f t="shared" ref="G36" si="11">D36+E36</f>
        <v>0.33</v>
      </c>
      <c r="H36" s="149"/>
    </row>
    <row r="37" spans="3:8" ht="15" x14ac:dyDescent="0.2">
      <c r="C37" s="158" t="s">
        <v>157</v>
      </c>
      <c r="D37" s="160">
        <v>1E-3</v>
      </c>
    </row>
  </sheetData>
  <mergeCells count="6">
    <mergeCell ref="F17:G17"/>
    <mergeCell ref="F29:G29"/>
    <mergeCell ref="C27:H27"/>
    <mergeCell ref="F5:G5"/>
    <mergeCell ref="C3:H3"/>
    <mergeCell ref="C15:H15"/>
  </mergeCells>
  <pageMargins left="0.70866141732283472" right="0.70866141732283472" top="0.74803149606299213" bottom="0.74803149606299213" header="0.31496062992125984" footer="0.31496062992125984"/>
  <pageSetup paperSize="9" scale="4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J15"/>
  <sheetViews>
    <sheetView showGridLines="0" rightToLeft="1" zoomScaleNormal="100" zoomScaleSheetLayoutView="100" workbookViewId="0">
      <selection activeCell="J5" sqref="J5"/>
    </sheetView>
  </sheetViews>
  <sheetFormatPr defaultRowHeight="14.25" x14ac:dyDescent="0.2"/>
  <cols>
    <col min="2" max="2" width="38.125" customWidth="1"/>
    <col min="3" max="3" width="14.75" customWidth="1"/>
    <col min="4" max="5" width="12.125" customWidth="1"/>
    <col min="6" max="8" width="9.25" customWidth="1"/>
    <col min="9" max="9" width="35.375" customWidth="1"/>
  </cols>
  <sheetData>
    <row r="1" spans="2:10" ht="27.6" customHeight="1" x14ac:dyDescent="0.2">
      <c r="B1" s="314" t="str">
        <f>'קרן י'!B1</f>
        <v>מדיניות השקעה לשנת 2026</v>
      </c>
      <c r="C1" s="314"/>
      <c r="D1" s="332"/>
      <c r="E1" s="332"/>
      <c r="F1" s="332"/>
      <c r="G1" s="332"/>
      <c r="H1" s="332"/>
      <c r="I1" s="332"/>
    </row>
    <row r="2" spans="2:10" ht="31.5" customHeight="1" thickBot="1" x14ac:dyDescent="0.3">
      <c r="B2" s="341" t="s">
        <v>182</v>
      </c>
      <c r="C2" s="342"/>
      <c r="D2" s="342"/>
      <c r="E2" s="342"/>
      <c r="F2" s="342"/>
      <c r="G2" s="342"/>
      <c r="H2" s="342"/>
      <c r="I2" s="343"/>
      <c r="J2" s="188" t="s">
        <v>183</v>
      </c>
    </row>
    <row r="3" spans="2:10" ht="49.9" customHeight="1" x14ac:dyDescent="0.25">
      <c r="B3" s="35" t="s">
        <v>0</v>
      </c>
      <c r="C3" s="183" t="s">
        <v>166</v>
      </c>
      <c r="D3" s="183" t="s">
        <v>167</v>
      </c>
      <c r="E3" s="36" t="e">
        <f>'קרן י'!#REF!</f>
        <v>#REF!</v>
      </c>
      <c r="F3" s="35" t="s">
        <v>72</v>
      </c>
      <c r="G3" s="232" t="s">
        <v>40</v>
      </c>
      <c r="H3" s="255"/>
      <c r="I3" s="35" t="s">
        <v>91</v>
      </c>
      <c r="J3" s="188" t="s">
        <v>169</v>
      </c>
    </row>
    <row r="4" spans="2:10" ht="27.6" customHeight="1" x14ac:dyDescent="0.2">
      <c r="B4" s="37" t="s">
        <v>6</v>
      </c>
      <c r="C4" s="186">
        <v>0.22969999999999999</v>
      </c>
      <c r="D4" s="39">
        <v>0.24</v>
      </c>
      <c r="E4" s="39">
        <v>0.24</v>
      </c>
      <c r="F4" s="40">
        <v>0.06</v>
      </c>
      <c r="G4" s="40">
        <f t="shared" ref="G4:G8" si="0">IF(E4-F4&gt;0,E4-F4,0)</f>
        <v>0.18</v>
      </c>
      <c r="H4" s="40">
        <f t="shared" ref="H4:H8" si="1">E4+F4</f>
        <v>0.3</v>
      </c>
      <c r="I4" s="41" t="s">
        <v>102</v>
      </c>
      <c r="J4" t="s">
        <v>184</v>
      </c>
    </row>
    <row r="5" spans="2:10" ht="27.6" customHeight="1" x14ac:dyDescent="0.2">
      <c r="B5" s="37" t="s">
        <v>73</v>
      </c>
      <c r="C5" s="186">
        <v>0.38250000000000001</v>
      </c>
      <c r="D5" s="39">
        <v>0.38</v>
      </c>
      <c r="E5" s="39">
        <v>0.41</v>
      </c>
      <c r="F5" s="40">
        <v>0.05</v>
      </c>
      <c r="G5" s="40">
        <f t="shared" si="0"/>
        <v>0.36</v>
      </c>
      <c r="H5" s="40">
        <f t="shared" si="1"/>
        <v>0.45999999999999996</v>
      </c>
      <c r="I5" s="41" t="s">
        <v>4</v>
      </c>
    </row>
    <row r="6" spans="2:10" ht="48.75" customHeight="1" x14ac:dyDescent="0.2">
      <c r="B6" s="37" t="s">
        <v>41</v>
      </c>
      <c r="C6" s="186">
        <v>0.34429999999999999</v>
      </c>
      <c r="D6" s="39">
        <v>0.34</v>
      </c>
      <c r="E6" s="39">
        <v>0.31</v>
      </c>
      <c r="F6" s="40">
        <v>0.06</v>
      </c>
      <c r="G6" s="40">
        <f t="shared" si="0"/>
        <v>0.25</v>
      </c>
      <c r="H6" s="40">
        <f t="shared" si="1"/>
        <v>0.37</v>
      </c>
      <c r="I6" s="41" t="s">
        <v>98</v>
      </c>
    </row>
    <row r="7" spans="2:10" ht="18.600000000000001" customHeight="1" x14ac:dyDescent="0.2">
      <c r="B7" s="37" t="s">
        <v>7</v>
      </c>
      <c r="C7" s="186">
        <v>0</v>
      </c>
      <c r="D7" s="39">
        <v>0</v>
      </c>
      <c r="E7" s="39">
        <v>0</v>
      </c>
      <c r="F7" s="40">
        <v>0.05</v>
      </c>
      <c r="G7" s="40">
        <f t="shared" si="0"/>
        <v>0</v>
      </c>
      <c r="H7" s="40">
        <f t="shared" si="1"/>
        <v>0.05</v>
      </c>
      <c r="I7" s="41"/>
    </row>
    <row r="8" spans="2:10" ht="30" x14ac:dyDescent="0.2">
      <c r="B8" s="37" t="s">
        <v>96</v>
      </c>
      <c r="C8" s="186">
        <v>0</v>
      </c>
      <c r="D8" s="39">
        <v>0</v>
      </c>
      <c r="E8" s="39">
        <v>0</v>
      </c>
      <c r="F8" s="40">
        <v>0.05</v>
      </c>
      <c r="G8" s="40">
        <f t="shared" si="0"/>
        <v>0</v>
      </c>
      <c r="H8" s="40">
        <f t="shared" si="1"/>
        <v>0.05</v>
      </c>
      <c r="I8" s="41"/>
    </row>
    <row r="9" spans="2:10" ht="18.600000000000001" customHeight="1" x14ac:dyDescent="0.2">
      <c r="B9" s="37" t="s">
        <v>47</v>
      </c>
      <c r="C9" s="186">
        <v>4.3499999999999997E-2</v>
      </c>
      <c r="D9" s="39">
        <v>0.04</v>
      </c>
      <c r="E9" s="39">
        <v>0.04</v>
      </c>
      <c r="F9" s="40"/>
      <c r="G9" s="40"/>
      <c r="H9" s="40"/>
      <c r="I9" s="41"/>
    </row>
    <row r="10" spans="2:10" ht="18.600000000000001" customHeight="1" x14ac:dyDescent="0.2">
      <c r="B10" s="37" t="s">
        <v>8</v>
      </c>
      <c r="C10" s="190">
        <f>SUM(C4:C9)</f>
        <v>0.99999999999999989</v>
      </c>
      <c r="D10" s="84">
        <f>SUM(D4:D9)</f>
        <v>1</v>
      </c>
      <c r="E10" s="84">
        <v>1</v>
      </c>
      <c r="F10" s="40"/>
      <c r="G10" s="40"/>
      <c r="H10" s="40"/>
      <c r="I10" s="41"/>
    </row>
    <row r="11" spans="2:10" ht="18.600000000000001" customHeight="1" x14ac:dyDescent="0.2">
      <c r="B11" s="37" t="s">
        <v>9</v>
      </c>
      <c r="C11" s="190">
        <v>0.12859999999999999</v>
      </c>
      <c r="D11" s="39"/>
      <c r="E11" s="39">
        <v>0.12</v>
      </c>
      <c r="F11" s="40">
        <v>0.06</v>
      </c>
      <c r="G11" s="40">
        <f>IF(E11-F11&gt;0,E11-F11,0)</f>
        <v>0.06</v>
      </c>
      <c r="H11" s="40">
        <f>E11+F11</f>
        <v>0.18</v>
      </c>
      <c r="I11" s="41"/>
    </row>
    <row r="12" spans="2:10" ht="18.600000000000001" customHeight="1" x14ac:dyDescent="0.2">
      <c r="B12" s="158" t="s">
        <v>157</v>
      </c>
      <c r="C12" s="163"/>
      <c r="D12" s="163"/>
      <c r="E12" s="163">
        <v>1E-3</v>
      </c>
      <c r="F12" s="159"/>
      <c r="G12" s="159"/>
      <c r="H12" s="159"/>
      <c r="I12" s="154"/>
    </row>
    <row r="13" spans="2:10" x14ac:dyDescent="0.2">
      <c r="B13" s="34" t="s">
        <v>125</v>
      </c>
    </row>
    <row r="14" spans="2:10" x14ac:dyDescent="0.2">
      <c r="B14" s="34" t="s">
        <v>46</v>
      </c>
      <c r="C14" s="34"/>
      <c r="D14" s="34"/>
      <c r="E14" s="34"/>
      <c r="F14" s="34"/>
      <c r="G14" s="34"/>
      <c r="H14" s="34"/>
      <c r="I14" s="34"/>
    </row>
    <row r="15" spans="2:10" x14ac:dyDescent="0.2">
      <c r="B15" s="34" t="s">
        <v>89</v>
      </c>
    </row>
  </sheetData>
  <mergeCells count="3">
    <mergeCell ref="B1:I1"/>
    <mergeCell ref="G3:H3"/>
    <mergeCell ref="B2:I2"/>
  </mergeCells>
  <pageMargins left="0.70866141732283472" right="0.70866141732283472" top="0.74803149606299213" bottom="0.74803149606299213" header="0.31496062992125984" footer="0.31496062992125984"/>
  <pageSetup paperSize="9" scale="8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8"/>
  <sheetViews>
    <sheetView showGridLines="0" rightToLeft="1" zoomScaleSheetLayoutView="100" workbookViewId="0">
      <selection activeCell="A18" sqref="A18:I18"/>
    </sheetView>
  </sheetViews>
  <sheetFormatPr defaultRowHeight="14.25" x14ac:dyDescent="0.2"/>
  <cols>
    <col min="2" max="2" width="36" customWidth="1"/>
    <col min="3" max="3" width="11.25" bestFit="1" customWidth="1"/>
    <col min="4" max="4" width="11.25" customWidth="1"/>
    <col min="5" max="5" width="13.625" customWidth="1"/>
    <col min="6" max="6" width="13.375" customWidth="1"/>
    <col min="7" max="7" width="10.875" customWidth="1"/>
    <col min="8" max="8" width="50.375" customWidth="1"/>
  </cols>
  <sheetData>
    <row r="1" spans="1:9" ht="27.6" customHeight="1" x14ac:dyDescent="0.2">
      <c r="B1" s="345" t="s">
        <v>270</v>
      </c>
      <c r="C1" s="345"/>
      <c r="D1" s="345"/>
      <c r="E1" s="345"/>
      <c r="F1" s="345"/>
      <c r="G1" s="345"/>
      <c r="H1" s="345"/>
    </row>
    <row r="2" spans="1:9" ht="27.6" customHeight="1" x14ac:dyDescent="0.2">
      <c r="B2" s="236" t="s">
        <v>225</v>
      </c>
      <c r="C2" s="236"/>
      <c r="D2" s="236"/>
      <c r="E2" s="236"/>
      <c r="F2" s="236"/>
      <c r="G2" s="236"/>
      <c r="H2" s="236"/>
    </row>
    <row r="3" spans="1:9" ht="30" customHeight="1" x14ac:dyDescent="0.2">
      <c r="A3" s="231" t="s">
        <v>226</v>
      </c>
      <c r="B3" s="346" t="s">
        <v>127</v>
      </c>
      <c r="C3" s="347"/>
      <c r="D3" s="347"/>
      <c r="E3" s="348"/>
      <c r="F3" s="348"/>
      <c r="G3" s="348"/>
      <c r="H3" s="348"/>
      <c r="I3" s="231" t="s">
        <v>228</v>
      </c>
    </row>
    <row r="4" spans="1:9" ht="18" x14ac:dyDescent="0.2">
      <c r="A4" s="231"/>
      <c r="B4" s="334" t="s">
        <v>259</v>
      </c>
      <c r="C4" s="335"/>
      <c r="D4" s="335"/>
      <c r="E4" s="335"/>
      <c r="F4" s="335"/>
      <c r="G4" s="335"/>
      <c r="H4" s="336"/>
      <c r="I4" s="231"/>
    </row>
    <row r="5" spans="1:9" ht="45" x14ac:dyDescent="0.2">
      <c r="A5" s="231"/>
      <c r="B5" s="35" t="s">
        <v>0</v>
      </c>
      <c r="C5" s="215" t="s">
        <v>279</v>
      </c>
      <c r="D5" s="36" t="s">
        <v>280</v>
      </c>
      <c r="E5" s="35" t="s">
        <v>72</v>
      </c>
      <c r="F5" s="232" t="s">
        <v>40</v>
      </c>
      <c r="G5" s="233"/>
      <c r="H5" s="35" t="s">
        <v>91</v>
      </c>
      <c r="I5" s="231"/>
    </row>
    <row r="6" spans="1:9" ht="30" x14ac:dyDescent="0.2">
      <c r="A6" s="231"/>
      <c r="B6" s="133" t="s">
        <v>76</v>
      </c>
      <c r="C6" s="222">
        <v>0.43</v>
      </c>
      <c r="D6" s="134">
        <v>0.45</v>
      </c>
      <c r="E6" s="134">
        <v>0.06</v>
      </c>
      <c r="F6" s="40">
        <f>IF(D6-E6&gt;0,D6-E6,0)</f>
        <v>0.39</v>
      </c>
      <c r="G6" s="40">
        <f>D6+E6</f>
        <v>0.51</v>
      </c>
      <c r="H6" s="135" t="s">
        <v>128</v>
      </c>
      <c r="I6" s="231"/>
    </row>
    <row r="7" spans="1:9" ht="30" x14ac:dyDescent="0.2">
      <c r="A7" s="231"/>
      <c r="B7" s="133" t="s">
        <v>129</v>
      </c>
      <c r="C7" s="222">
        <v>0.18</v>
      </c>
      <c r="D7" s="134">
        <v>0.17</v>
      </c>
      <c r="E7" s="134">
        <v>0.05</v>
      </c>
      <c r="F7" s="40">
        <f>IF(D7-E7&gt;0,D7-E7,0)</f>
        <v>0.12000000000000001</v>
      </c>
      <c r="G7" s="40">
        <f>D7+E7</f>
        <v>0.22000000000000003</v>
      </c>
      <c r="H7" s="135" t="s">
        <v>130</v>
      </c>
      <c r="I7" s="231"/>
    </row>
    <row r="8" spans="1:9" ht="30" x14ac:dyDescent="0.2">
      <c r="A8" s="231"/>
      <c r="B8" s="133" t="s">
        <v>41</v>
      </c>
      <c r="C8" s="221">
        <v>0.35</v>
      </c>
      <c r="D8" s="195">
        <v>0.35</v>
      </c>
      <c r="E8" s="134">
        <v>0.06</v>
      </c>
      <c r="F8" s="40">
        <f>IF(D8-E8&gt;0,D8-E8,0)</f>
        <v>0.28999999999999998</v>
      </c>
      <c r="G8" s="40">
        <f>D8+E8</f>
        <v>0.41</v>
      </c>
      <c r="H8" s="136" t="s">
        <v>131</v>
      </c>
      <c r="I8" s="231"/>
    </row>
    <row r="9" spans="1:9" ht="15" x14ac:dyDescent="0.2">
      <c r="A9" s="231"/>
      <c r="B9" s="133" t="s">
        <v>7</v>
      </c>
      <c r="C9" s="221">
        <v>0</v>
      </c>
      <c r="D9" s="195">
        <v>0</v>
      </c>
      <c r="E9" s="134">
        <v>0.05</v>
      </c>
      <c r="F9" s="40">
        <f>IF(D9-E9&gt;0,D9-E9,0)</f>
        <v>0</v>
      </c>
      <c r="G9" s="40">
        <f>D9+E9</f>
        <v>0.05</v>
      </c>
      <c r="H9" s="135"/>
      <c r="I9" s="231"/>
    </row>
    <row r="10" spans="1:9" ht="15" x14ac:dyDescent="0.2">
      <c r="A10" s="231"/>
      <c r="B10" s="133" t="s">
        <v>42</v>
      </c>
      <c r="C10" s="221">
        <v>0</v>
      </c>
      <c r="D10" s="195">
        <v>0</v>
      </c>
      <c r="E10" s="134">
        <v>0.05</v>
      </c>
      <c r="F10" s="40">
        <f>IF(D10-E10&gt;0,D10-E10,0)</f>
        <v>0</v>
      </c>
      <c r="G10" s="40">
        <f>D10+E10</f>
        <v>0.05</v>
      </c>
      <c r="H10" s="135"/>
      <c r="I10" s="231"/>
    </row>
    <row r="11" spans="1:9" ht="15" x14ac:dyDescent="0.2">
      <c r="A11" s="231"/>
      <c r="B11" s="133" t="s">
        <v>47</v>
      </c>
      <c r="C11" s="221">
        <v>0.04</v>
      </c>
      <c r="D11" s="195">
        <v>0.03</v>
      </c>
      <c r="E11" s="134"/>
      <c r="F11" s="134"/>
      <c r="G11" s="134"/>
      <c r="H11" s="135" t="s">
        <v>132</v>
      </c>
      <c r="I11" s="231"/>
    </row>
    <row r="12" spans="1:9" ht="15" x14ac:dyDescent="0.2">
      <c r="A12" s="231"/>
      <c r="B12" s="133" t="s">
        <v>8</v>
      </c>
      <c r="C12" s="221">
        <f>SUM(C6:C11)</f>
        <v>1</v>
      </c>
      <c r="D12" s="195">
        <f t="shared" ref="D12" si="0">SUM(D6:D11)</f>
        <v>1</v>
      </c>
      <c r="E12" s="134"/>
      <c r="F12" s="134"/>
      <c r="G12" s="134"/>
      <c r="H12" s="135"/>
      <c r="I12" s="231"/>
    </row>
    <row r="13" spans="1:9" ht="15" x14ac:dyDescent="0.2">
      <c r="A13" s="231"/>
      <c r="B13" s="133" t="s">
        <v>9</v>
      </c>
      <c r="C13" s="221">
        <v>0.22</v>
      </c>
      <c r="D13" s="195">
        <v>0.21</v>
      </c>
      <c r="E13" s="134">
        <v>0.06</v>
      </c>
      <c r="F13" s="40">
        <f>IF(D13-E13&gt;0,D13-E13,0)</f>
        <v>0.15</v>
      </c>
      <c r="G13" s="40">
        <f>D13+E13</f>
        <v>0.27</v>
      </c>
      <c r="H13" s="135" t="s">
        <v>133</v>
      </c>
      <c r="I13" s="231"/>
    </row>
    <row r="14" spans="1:9" ht="15" x14ac:dyDescent="0.2">
      <c r="A14" s="231"/>
      <c r="B14" s="158" t="s">
        <v>275</v>
      </c>
      <c r="C14" s="349">
        <v>1.5E-3</v>
      </c>
      <c r="D14" s="349"/>
      <c r="E14" s="349"/>
      <c r="F14" s="349"/>
      <c r="G14" s="349"/>
      <c r="H14" s="349"/>
      <c r="I14" s="231"/>
    </row>
    <row r="15" spans="1:9" ht="15" x14ac:dyDescent="0.2">
      <c r="A15" s="198"/>
      <c r="B15" s="344" t="s">
        <v>230</v>
      </c>
      <c r="C15" s="344"/>
      <c r="D15" s="344"/>
      <c r="E15" s="344"/>
      <c r="F15" s="344"/>
      <c r="G15" s="344"/>
      <c r="H15" s="344"/>
    </row>
    <row r="16" spans="1:9" x14ac:dyDescent="0.2">
      <c r="B16" s="34" t="s">
        <v>46</v>
      </c>
      <c r="C16" s="34"/>
      <c r="D16" s="34"/>
      <c r="E16" s="34"/>
      <c r="F16" s="34"/>
      <c r="G16" s="34"/>
      <c r="H16" s="34"/>
    </row>
    <row r="17" spans="1:9" x14ac:dyDescent="0.2">
      <c r="B17" s="137" t="s">
        <v>89</v>
      </c>
    </row>
    <row r="18" spans="1:9" x14ac:dyDescent="0.2">
      <c r="A18" s="231" t="s">
        <v>229</v>
      </c>
      <c r="B18" s="231"/>
      <c r="C18" s="231"/>
      <c r="D18" s="231"/>
      <c r="E18" s="231"/>
      <c r="F18" s="231"/>
      <c r="G18" s="231"/>
      <c r="H18" s="231"/>
      <c r="I18" s="231"/>
    </row>
  </sheetData>
  <mergeCells count="10">
    <mergeCell ref="A3:A14"/>
    <mergeCell ref="B15:H15"/>
    <mergeCell ref="I3:I14"/>
    <mergeCell ref="A18:I18"/>
    <mergeCell ref="B1:H1"/>
    <mergeCell ref="B3:H3"/>
    <mergeCell ref="F5:G5"/>
    <mergeCell ref="C14:H14"/>
    <mergeCell ref="B2:H2"/>
    <mergeCell ref="B4:H4"/>
  </mergeCells>
  <printOptions horizontalCentered="1"/>
  <pageMargins left="0.70866141732283505" right="0.70866141732283505" top="0.74803149606299202" bottom="0.74803149606299202" header="0.31496062992126" footer="0.31496062992126"/>
  <pageSetup paperSize="9" scale="9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8"/>
  <sheetViews>
    <sheetView showGridLines="0" rightToLeft="1" zoomScale="115" zoomScaleNormal="115" zoomScaleSheetLayoutView="100" workbookViewId="0">
      <selection activeCell="A18" sqref="A18:J18"/>
    </sheetView>
  </sheetViews>
  <sheetFormatPr defaultRowHeight="14.25" x14ac:dyDescent="0.2"/>
  <cols>
    <col min="2" max="2" width="36" customWidth="1"/>
    <col min="3" max="3" width="11.25" bestFit="1" customWidth="1"/>
    <col min="4" max="4" width="11.25" customWidth="1"/>
    <col min="5" max="5" width="14.125" customWidth="1"/>
    <col min="6" max="6" width="12.125" customWidth="1"/>
    <col min="7" max="7" width="13.125" customWidth="1"/>
    <col min="8" max="8" width="48.75" customWidth="1"/>
  </cols>
  <sheetData>
    <row r="1" spans="1:9" ht="27.6" customHeight="1" x14ac:dyDescent="0.2">
      <c r="B1" s="345" t="s">
        <v>270</v>
      </c>
      <c r="C1" s="345"/>
      <c r="D1" s="345"/>
      <c r="E1" s="345"/>
      <c r="F1" s="345"/>
      <c r="G1" s="345"/>
      <c r="H1" s="345"/>
    </row>
    <row r="2" spans="1:9" ht="27.6" customHeight="1" x14ac:dyDescent="0.2">
      <c r="B2" s="236" t="s">
        <v>225</v>
      </c>
      <c r="C2" s="236"/>
      <c r="D2" s="236"/>
      <c r="E2" s="236"/>
      <c r="F2" s="236"/>
      <c r="G2" s="236"/>
      <c r="H2" s="236"/>
    </row>
    <row r="3" spans="1:9" ht="30" customHeight="1" x14ac:dyDescent="0.2">
      <c r="A3" s="231" t="s">
        <v>226</v>
      </c>
      <c r="B3" s="346" t="s">
        <v>134</v>
      </c>
      <c r="C3" s="347"/>
      <c r="D3" s="347"/>
      <c r="E3" s="348"/>
      <c r="F3" s="348"/>
      <c r="G3" s="348"/>
      <c r="H3" s="348"/>
      <c r="I3" s="231" t="s">
        <v>228</v>
      </c>
    </row>
    <row r="4" spans="1:9" ht="18" x14ac:dyDescent="0.2">
      <c r="A4" s="231"/>
      <c r="B4" s="334" t="s">
        <v>260</v>
      </c>
      <c r="C4" s="335"/>
      <c r="D4" s="335"/>
      <c r="E4" s="335"/>
      <c r="F4" s="335"/>
      <c r="G4" s="335"/>
      <c r="H4" s="336"/>
      <c r="I4" s="231"/>
    </row>
    <row r="5" spans="1:9" ht="45" x14ac:dyDescent="0.2">
      <c r="A5" s="231"/>
      <c r="B5" s="35" t="s">
        <v>0</v>
      </c>
      <c r="C5" s="215" t="s">
        <v>279</v>
      </c>
      <c r="D5" s="36" t="s">
        <v>280</v>
      </c>
      <c r="E5" s="35" t="s">
        <v>72</v>
      </c>
      <c r="F5" s="232" t="s">
        <v>40</v>
      </c>
      <c r="G5" s="233"/>
      <c r="H5" s="35" t="s">
        <v>91</v>
      </c>
      <c r="I5" s="231"/>
    </row>
    <row r="6" spans="1:9" ht="30" x14ac:dyDescent="0.2">
      <c r="A6" s="231"/>
      <c r="B6" s="133" t="s">
        <v>76</v>
      </c>
      <c r="C6" s="221">
        <v>0.42</v>
      </c>
      <c r="D6" s="195">
        <v>0.44</v>
      </c>
      <c r="E6" s="134">
        <v>0.06</v>
      </c>
      <c r="F6" s="40">
        <f>IF(D6-E6&gt;0,D6-E6,0)</f>
        <v>0.38</v>
      </c>
      <c r="G6" s="40">
        <f>D6+E6</f>
        <v>0.5</v>
      </c>
      <c r="H6" s="135" t="s">
        <v>128</v>
      </c>
      <c r="I6" s="231"/>
    </row>
    <row r="7" spans="1:9" ht="30" x14ac:dyDescent="0.2">
      <c r="A7" s="231"/>
      <c r="B7" s="133" t="s">
        <v>129</v>
      </c>
      <c r="C7" s="221">
        <v>0.2</v>
      </c>
      <c r="D7" s="195">
        <v>0.22</v>
      </c>
      <c r="E7" s="134">
        <v>0.05</v>
      </c>
      <c r="F7" s="40">
        <f>IF(D7-E7&gt;0,D7-E7,0)</f>
        <v>0.16999999999999998</v>
      </c>
      <c r="G7" s="40">
        <f>D7+E7</f>
        <v>0.27</v>
      </c>
      <c r="H7" s="135" t="s">
        <v>130</v>
      </c>
      <c r="I7" s="231"/>
    </row>
    <row r="8" spans="1:9" ht="45" x14ac:dyDescent="0.2">
      <c r="A8" s="231"/>
      <c r="B8" s="133" t="s">
        <v>41</v>
      </c>
      <c r="C8" s="221">
        <v>0.33</v>
      </c>
      <c r="D8" s="195">
        <v>0.31</v>
      </c>
      <c r="E8" s="134">
        <v>0.06</v>
      </c>
      <c r="F8" s="40">
        <f>IF(D8-E8&gt;0,D8-E8,0)</f>
        <v>0.25</v>
      </c>
      <c r="G8" s="40">
        <f>D8+E8</f>
        <v>0.37</v>
      </c>
      <c r="H8" s="136" t="s">
        <v>131</v>
      </c>
      <c r="I8" s="231"/>
    </row>
    <row r="9" spans="1:9" ht="15" x14ac:dyDescent="0.2">
      <c r="A9" s="231"/>
      <c r="B9" s="133" t="s">
        <v>7</v>
      </c>
      <c r="C9" s="221">
        <v>0</v>
      </c>
      <c r="D9" s="195">
        <v>0</v>
      </c>
      <c r="E9" s="134">
        <v>0.05</v>
      </c>
      <c r="F9" s="40">
        <f>IF(D9-E9&gt;0,D9-E9,0)</f>
        <v>0</v>
      </c>
      <c r="G9" s="40">
        <f>D9+E9</f>
        <v>0.05</v>
      </c>
      <c r="H9" s="135"/>
      <c r="I9" s="231"/>
    </row>
    <row r="10" spans="1:9" ht="15" x14ac:dyDescent="0.2">
      <c r="A10" s="231"/>
      <c r="B10" s="133" t="s">
        <v>42</v>
      </c>
      <c r="C10" s="221">
        <v>0</v>
      </c>
      <c r="D10" s="195">
        <v>0</v>
      </c>
      <c r="E10" s="134">
        <v>0.05</v>
      </c>
      <c r="F10" s="40">
        <f>IF(D10-E10&gt;0,D10-E10,0)</f>
        <v>0</v>
      </c>
      <c r="G10" s="40">
        <f>D10+E10</f>
        <v>0.05</v>
      </c>
      <c r="H10" s="135"/>
      <c r="I10" s="231"/>
    </row>
    <row r="11" spans="1:9" ht="15" x14ac:dyDescent="0.2">
      <c r="A11" s="231"/>
      <c r="B11" s="133" t="s">
        <v>47</v>
      </c>
      <c r="C11" s="221">
        <v>0.05</v>
      </c>
      <c r="D11" s="195">
        <v>0.03</v>
      </c>
      <c r="E11" s="134"/>
      <c r="F11" s="134"/>
      <c r="G11" s="134"/>
      <c r="H11" s="135" t="s">
        <v>132</v>
      </c>
      <c r="I11" s="231"/>
    </row>
    <row r="12" spans="1:9" ht="15" x14ac:dyDescent="0.2">
      <c r="A12" s="231"/>
      <c r="B12" s="133" t="s">
        <v>8</v>
      </c>
      <c r="C12" s="221">
        <f t="shared" ref="C12:D12" si="0">SUM(C6:C11)</f>
        <v>1</v>
      </c>
      <c r="D12" s="195">
        <f t="shared" si="0"/>
        <v>1</v>
      </c>
      <c r="E12" s="134"/>
      <c r="F12" s="134"/>
      <c r="G12" s="134"/>
      <c r="H12" s="135"/>
      <c r="I12" s="231"/>
    </row>
    <row r="13" spans="1:9" ht="15" x14ac:dyDescent="0.2">
      <c r="A13" s="231"/>
      <c r="B13" s="133" t="s">
        <v>9</v>
      </c>
      <c r="C13" s="221">
        <v>0.24</v>
      </c>
      <c r="D13" s="195">
        <v>0.24</v>
      </c>
      <c r="E13" s="134">
        <v>0.06</v>
      </c>
      <c r="F13" s="40">
        <f>IF(D13-E13&gt;0,D13-E13,0)</f>
        <v>0.18</v>
      </c>
      <c r="G13" s="40">
        <f>D13+E13</f>
        <v>0.3</v>
      </c>
      <c r="H13" s="135" t="s">
        <v>133</v>
      </c>
      <c r="I13" s="231"/>
    </row>
    <row r="14" spans="1:9" ht="15" x14ac:dyDescent="0.2">
      <c r="A14" s="231"/>
      <c r="B14" s="158" t="s">
        <v>275</v>
      </c>
      <c r="C14" s="230">
        <v>1.5E-3</v>
      </c>
      <c r="D14" s="230"/>
      <c r="E14" s="230"/>
      <c r="F14" s="230"/>
      <c r="G14" s="230"/>
      <c r="H14" s="230"/>
      <c r="I14" s="231"/>
    </row>
    <row r="15" spans="1:9" ht="15" x14ac:dyDescent="0.2">
      <c r="A15" s="198"/>
      <c r="B15" s="344" t="s">
        <v>227</v>
      </c>
      <c r="C15" s="344"/>
      <c r="D15" s="344"/>
      <c r="E15" s="344"/>
      <c r="F15" s="344"/>
      <c r="G15" s="344"/>
      <c r="H15" s="344"/>
    </row>
    <row r="16" spans="1:9" x14ac:dyDescent="0.2">
      <c r="B16" s="34" t="s">
        <v>46</v>
      </c>
      <c r="C16" s="34"/>
      <c r="D16" s="34"/>
      <c r="E16" s="34"/>
      <c r="F16" s="34"/>
      <c r="G16" s="34"/>
      <c r="H16" s="34"/>
    </row>
    <row r="17" spans="1:10" x14ac:dyDescent="0.2">
      <c r="B17" s="137" t="s">
        <v>89</v>
      </c>
    </row>
    <row r="18" spans="1:10" x14ac:dyDescent="0.2">
      <c r="A18" s="231" t="s">
        <v>229</v>
      </c>
      <c r="B18" s="231"/>
      <c r="C18" s="231"/>
      <c r="D18" s="231"/>
      <c r="E18" s="231"/>
      <c r="F18" s="231"/>
      <c r="G18" s="231"/>
      <c r="H18" s="231"/>
      <c r="I18" s="231"/>
      <c r="J18" s="231"/>
    </row>
  </sheetData>
  <mergeCells count="10">
    <mergeCell ref="B15:H15"/>
    <mergeCell ref="A18:J18"/>
    <mergeCell ref="B1:H1"/>
    <mergeCell ref="B3:H3"/>
    <mergeCell ref="F5:G5"/>
    <mergeCell ref="B2:H2"/>
    <mergeCell ref="A3:A14"/>
    <mergeCell ref="C14:H14"/>
    <mergeCell ref="B4:H4"/>
    <mergeCell ref="I3:I14"/>
  </mergeCells>
  <printOptions horizontalCentered="1"/>
  <pageMargins left="0.70866141732283505" right="0.70866141732283505" top="0.74803149606299202" bottom="0.74803149606299202" header="0.31496062992126" footer="0.31496062992126"/>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16"/>
  <sheetViews>
    <sheetView showGridLines="0" rightToLeft="1" zoomScaleNormal="100" zoomScaleSheetLayoutView="100" workbookViewId="0">
      <selection activeCell="A16" sqref="A16:J16"/>
    </sheetView>
  </sheetViews>
  <sheetFormatPr defaultRowHeight="14.25" x14ac:dyDescent="0.2"/>
  <cols>
    <col min="2" max="2" width="36" customWidth="1"/>
    <col min="3" max="3" width="11.25" bestFit="1" customWidth="1"/>
    <col min="4" max="4" width="11.25" customWidth="1"/>
    <col min="5" max="5" width="15.875" customWidth="1"/>
    <col min="6" max="6" width="13" customWidth="1"/>
    <col min="7" max="7" width="12.375" customWidth="1"/>
    <col min="8" max="8" width="19.375" bestFit="1" customWidth="1"/>
    <col min="9" max="9" width="9.25" customWidth="1"/>
    <col min="10" max="10" width="32.125" customWidth="1"/>
  </cols>
  <sheetData>
    <row r="1" spans="1:10" ht="27.6" customHeight="1" x14ac:dyDescent="0.2">
      <c r="B1" s="228" t="str">
        <f>'קרן י'!B1</f>
        <v>מדיניות השקעה לשנת 2026</v>
      </c>
      <c r="C1" s="228"/>
      <c r="D1" s="228"/>
      <c r="E1" s="228"/>
      <c r="F1" s="228"/>
      <c r="G1" s="228"/>
      <c r="H1" s="228"/>
      <c r="I1" s="196"/>
      <c r="J1" s="196"/>
    </row>
    <row r="2" spans="1:10" ht="27.6" customHeight="1" x14ac:dyDescent="0.2">
      <c r="B2" s="236" t="s">
        <v>225</v>
      </c>
      <c r="C2" s="236"/>
      <c r="D2" s="236"/>
      <c r="E2" s="236"/>
      <c r="F2" s="236"/>
      <c r="G2" s="236"/>
      <c r="H2" s="236"/>
      <c r="I2" s="196"/>
      <c r="J2" s="196"/>
    </row>
    <row r="3" spans="1:10" ht="24.75" customHeight="1" x14ac:dyDescent="0.2">
      <c r="A3" s="231" t="s">
        <v>226</v>
      </c>
      <c r="B3" s="334" t="s">
        <v>162</v>
      </c>
      <c r="C3" s="335"/>
      <c r="D3" s="335"/>
      <c r="E3" s="335"/>
      <c r="F3" s="335"/>
      <c r="G3" s="335"/>
      <c r="H3" s="335"/>
      <c r="I3" s="350" t="s">
        <v>228</v>
      </c>
      <c r="J3" s="161"/>
    </row>
    <row r="4" spans="1:10" ht="45" x14ac:dyDescent="0.2">
      <c r="A4" s="231"/>
      <c r="B4" s="35" t="s">
        <v>0</v>
      </c>
      <c r="C4" s="215" t="s">
        <v>279</v>
      </c>
      <c r="D4" s="36" t="s">
        <v>280</v>
      </c>
      <c r="E4" s="35" t="s">
        <v>72</v>
      </c>
      <c r="F4" s="232" t="s">
        <v>40</v>
      </c>
      <c r="G4" s="255"/>
      <c r="H4" s="35" t="s">
        <v>91</v>
      </c>
      <c r="I4" s="351"/>
    </row>
    <row r="5" spans="1:10" ht="27.6" customHeight="1" x14ac:dyDescent="0.2">
      <c r="A5" s="231"/>
      <c r="B5" s="37" t="s">
        <v>6</v>
      </c>
      <c r="C5" s="84">
        <v>0.16</v>
      </c>
      <c r="D5" s="40">
        <v>0.18</v>
      </c>
      <c r="E5" s="40">
        <v>0.06</v>
      </c>
      <c r="F5" s="40">
        <f>IF(D5-E5&gt;0,D5-E5,0)</f>
        <v>0.12</v>
      </c>
      <c r="G5" s="40">
        <f>D5+E5</f>
        <v>0.24</v>
      </c>
      <c r="H5" s="41" t="s">
        <v>102</v>
      </c>
      <c r="I5" s="351"/>
    </row>
    <row r="6" spans="1:10" ht="27.6" customHeight="1" x14ac:dyDescent="0.2">
      <c r="A6" s="231"/>
      <c r="B6" s="37" t="s">
        <v>73</v>
      </c>
      <c r="C6" s="84">
        <v>0.52</v>
      </c>
      <c r="D6" s="40">
        <v>0.5</v>
      </c>
      <c r="E6" s="40">
        <v>0.05</v>
      </c>
      <c r="F6" s="40">
        <f>IF(D6-E6&gt;0,D6-E6,0)</f>
        <v>0.45</v>
      </c>
      <c r="G6" s="40">
        <f>D6+E6</f>
        <v>0.55000000000000004</v>
      </c>
      <c r="H6" s="41" t="s">
        <v>4</v>
      </c>
      <c r="I6" s="351"/>
    </row>
    <row r="7" spans="1:10" ht="43.15" customHeight="1" x14ac:dyDescent="0.2">
      <c r="A7" s="231"/>
      <c r="B7" s="37" t="s">
        <v>41</v>
      </c>
      <c r="C7" s="84">
        <v>0.3</v>
      </c>
      <c r="D7" s="40">
        <v>0.28999999999999998</v>
      </c>
      <c r="E7" s="40">
        <v>0.06</v>
      </c>
      <c r="F7" s="40">
        <f>IF(D7-E7&gt;0,D7-E7,0)</f>
        <v>0.22999999999999998</v>
      </c>
      <c r="G7" s="40">
        <f>D7+E7</f>
        <v>0.35</v>
      </c>
      <c r="H7" s="81" t="s">
        <v>92</v>
      </c>
      <c r="I7" s="351"/>
    </row>
    <row r="8" spans="1:10" ht="15" x14ac:dyDescent="0.2">
      <c r="A8" s="231"/>
      <c r="B8" s="37" t="s">
        <v>47</v>
      </c>
      <c r="C8" s="84">
        <v>0.02</v>
      </c>
      <c r="D8" s="40">
        <v>0.03</v>
      </c>
      <c r="E8" s="40"/>
      <c r="F8" s="40"/>
      <c r="G8" s="40"/>
      <c r="H8" s="41"/>
      <c r="I8" s="351"/>
    </row>
    <row r="9" spans="1:10" ht="18.600000000000001" customHeight="1" x14ac:dyDescent="0.2">
      <c r="A9" s="231"/>
      <c r="B9" s="37" t="s">
        <v>8</v>
      </c>
      <c r="C9" s="84">
        <f>SUM(C5:C8)</f>
        <v>1</v>
      </c>
      <c r="D9" s="40">
        <f t="shared" ref="D9" si="0">SUM(D5:D8)</f>
        <v>1</v>
      </c>
      <c r="E9" s="40"/>
      <c r="F9" s="40"/>
      <c r="G9" s="40"/>
      <c r="H9" s="41"/>
      <c r="I9" s="351"/>
    </row>
    <row r="10" spans="1:10" ht="18.600000000000001" customHeight="1" x14ac:dyDescent="0.2">
      <c r="A10" s="231"/>
      <c r="B10" s="37" t="s">
        <v>9</v>
      </c>
      <c r="C10" s="84">
        <v>0.1</v>
      </c>
      <c r="D10" s="40">
        <v>0.08</v>
      </c>
      <c r="E10" s="40">
        <v>0.06</v>
      </c>
      <c r="F10" s="40">
        <f>IF(D10-E10&gt;0,D10-E10,0)</f>
        <v>2.0000000000000004E-2</v>
      </c>
      <c r="G10" s="40">
        <f>D10+E10</f>
        <v>0.14000000000000001</v>
      </c>
      <c r="H10" s="41"/>
      <c r="I10" s="351"/>
    </row>
    <row r="11" spans="1:10" ht="18.600000000000001" customHeight="1" x14ac:dyDescent="0.2">
      <c r="A11" s="231"/>
      <c r="B11" s="158" t="s">
        <v>275</v>
      </c>
      <c r="C11" s="352">
        <v>0</v>
      </c>
      <c r="D11" s="353"/>
      <c r="E11" s="353"/>
      <c r="F11" s="353"/>
      <c r="G11" s="353"/>
      <c r="H11" s="354"/>
      <c r="I11" s="351"/>
    </row>
    <row r="12" spans="1:10" ht="18.600000000000001" customHeight="1" x14ac:dyDescent="0.2">
      <c r="B12" s="266" t="s">
        <v>230</v>
      </c>
      <c r="C12" s="266"/>
      <c r="D12" s="266"/>
      <c r="E12" s="266"/>
      <c r="F12" s="266"/>
      <c r="G12" s="266"/>
      <c r="H12" s="266"/>
    </row>
    <row r="13" spans="1:10" ht="18.600000000000001" customHeight="1" x14ac:dyDescent="0.2">
      <c r="B13" s="34"/>
    </row>
    <row r="14" spans="1:10" x14ac:dyDescent="0.2">
      <c r="B14" s="34" t="s">
        <v>46</v>
      </c>
      <c r="C14" s="34"/>
      <c r="D14" s="34"/>
      <c r="E14" s="34"/>
      <c r="F14" s="34"/>
      <c r="G14" s="34"/>
      <c r="H14" s="34"/>
      <c r="I14" s="34"/>
      <c r="J14" s="34"/>
    </row>
    <row r="15" spans="1:10" x14ac:dyDescent="0.2">
      <c r="B15" s="34" t="s">
        <v>89</v>
      </c>
    </row>
    <row r="16" spans="1:10" x14ac:dyDescent="0.2">
      <c r="A16" s="231" t="s">
        <v>229</v>
      </c>
      <c r="B16" s="231"/>
      <c r="C16" s="231"/>
      <c r="D16" s="231"/>
      <c r="E16" s="231"/>
      <c r="F16" s="231"/>
      <c r="G16" s="231"/>
      <c r="H16" s="231"/>
      <c r="I16" s="231"/>
      <c r="J16" s="231"/>
    </row>
  </sheetData>
  <mergeCells count="9">
    <mergeCell ref="A16:J16"/>
    <mergeCell ref="F4:G4"/>
    <mergeCell ref="B3:H3"/>
    <mergeCell ref="B1:H1"/>
    <mergeCell ref="B2:H2"/>
    <mergeCell ref="A3:A11"/>
    <mergeCell ref="B12:H12"/>
    <mergeCell ref="I3:I11"/>
    <mergeCell ref="C11:H11"/>
  </mergeCells>
  <pageMargins left="0.70866141732283472" right="0.70866141732283472" top="0.74803149606299213" bottom="0.74803149606299213" header="0.31496062992125984" footer="0.31496062992125984"/>
  <pageSetup paperSize="9" scale="7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55"/>
  <sheetViews>
    <sheetView showGridLines="0" rightToLeft="1" zoomScale="85" zoomScaleNormal="85" workbookViewId="0">
      <selection activeCell="B36" sqref="B36:H36"/>
    </sheetView>
  </sheetViews>
  <sheetFormatPr defaultColWidth="8" defaultRowHeight="14.25" x14ac:dyDescent="0.2"/>
  <cols>
    <col min="1" max="1" width="8" style="70"/>
    <col min="2" max="2" width="39.375" style="70" customWidth="1"/>
    <col min="3" max="3" width="13.25" style="70" bestFit="1" customWidth="1"/>
    <col min="4" max="4" width="13.25" style="70" customWidth="1"/>
    <col min="5" max="5" width="15.25" style="70" customWidth="1"/>
    <col min="6" max="6" width="13" style="70" customWidth="1"/>
    <col min="7" max="7" width="12.875" style="70" customWidth="1"/>
    <col min="8" max="8" width="48.375" style="70" customWidth="1"/>
    <col min="9" max="16384" width="8" style="70"/>
  </cols>
  <sheetData>
    <row r="1" spans="1:15" ht="18" customHeight="1" x14ac:dyDescent="0.2">
      <c r="B1" s="357" t="s">
        <v>270</v>
      </c>
      <c r="C1" s="357"/>
      <c r="D1" s="357"/>
      <c r="E1" s="357"/>
      <c r="F1" s="357"/>
      <c r="G1" s="357"/>
      <c r="H1" s="357"/>
    </row>
    <row r="2" spans="1:15" ht="24" customHeight="1" thickBot="1" x14ac:dyDescent="0.25">
      <c r="B2" s="358"/>
      <c r="C2" s="358"/>
      <c r="D2" s="358"/>
      <c r="E2" s="358"/>
      <c r="F2" s="358"/>
      <c r="G2" s="358"/>
      <c r="H2" s="358"/>
    </row>
    <row r="3" spans="1:15" ht="24" customHeight="1" thickBot="1" x14ac:dyDescent="0.25">
      <c r="B3" s="359" t="s">
        <v>225</v>
      </c>
      <c r="C3" s="359"/>
      <c r="D3" s="359"/>
      <c r="E3" s="359"/>
      <c r="F3" s="359"/>
      <c r="G3" s="359"/>
      <c r="H3" s="359"/>
    </row>
    <row r="4" spans="1:15" x14ac:dyDescent="0.2">
      <c r="A4" s="281" t="s">
        <v>226</v>
      </c>
      <c r="B4" s="340" t="s">
        <v>153</v>
      </c>
      <c r="C4" s="356"/>
      <c r="D4" s="356"/>
      <c r="E4" s="356"/>
      <c r="F4" s="356"/>
      <c r="G4" s="356"/>
      <c r="H4" s="356"/>
      <c r="I4" s="281" t="s">
        <v>228</v>
      </c>
    </row>
    <row r="5" spans="1:15" ht="18.75" thickBot="1" x14ac:dyDescent="0.25">
      <c r="A5" s="281"/>
      <c r="B5" s="334" t="s">
        <v>261</v>
      </c>
      <c r="C5" s="342"/>
      <c r="D5" s="342"/>
      <c r="E5" s="335"/>
      <c r="F5" s="335"/>
      <c r="G5" s="335"/>
      <c r="H5" s="336"/>
      <c r="I5" s="281"/>
      <c r="M5" s="151"/>
      <c r="N5" s="151"/>
      <c r="O5" s="151"/>
    </row>
    <row r="6" spans="1:15" ht="45" x14ac:dyDescent="0.2">
      <c r="A6" s="281"/>
      <c r="B6" s="138" t="s">
        <v>0</v>
      </c>
      <c r="C6" s="138" t="s">
        <v>279</v>
      </c>
      <c r="D6" s="216" t="s">
        <v>280</v>
      </c>
      <c r="E6" s="138" t="s">
        <v>72</v>
      </c>
      <c r="F6" s="249" t="s">
        <v>40</v>
      </c>
      <c r="G6" s="250"/>
      <c r="H6" s="141" t="s">
        <v>137</v>
      </c>
      <c r="I6" s="281"/>
      <c r="K6" s="151"/>
      <c r="L6" s="151"/>
      <c r="M6" s="151"/>
      <c r="N6" s="151"/>
    </row>
    <row r="7" spans="1:15" ht="30" x14ac:dyDescent="0.2">
      <c r="A7" s="281"/>
      <c r="B7" s="142" t="s">
        <v>114</v>
      </c>
      <c r="C7" s="219">
        <v>0.09</v>
      </c>
      <c r="D7" s="143">
        <v>0.09</v>
      </c>
      <c r="E7" s="143">
        <v>0.06</v>
      </c>
      <c r="F7" s="143">
        <f t="shared" ref="F7:F9" si="0">IF(D7-E7&gt;0,D7-E7,0)</f>
        <v>0.03</v>
      </c>
      <c r="G7" s="143">
        <f t="shared" ref="G7:G9" si="1">D7+E7</f>
        <v>0.15</v>
      </c>
      <c r="H7" s="144" t="s">
        <v>143</v>
      </c>
      <c r="I7" s="281"/>
    </row>
    <row r="8" spans="1:15" ht="30" x14ac:dyDescent="0.2">
      <c r="A8" s="281"/>
      <c r="B8" s="142" t="s">
        <v>138</v>
      </c>
      <c r="C8" s="219">
        <v>0.33</v>
      </c>
      <c r="D8" s="143">
        <v>0.33</v>
      </c>
      <c r="E8" s="143">
        <v>0.05</v>
      </c>
      <c r="F8" s="143">
        <f t="shared" si="0"/>
        <v>0.28000000000000003</v>
      </c>
      <c r="G8" s="143">
        <f t="shared" si="1"/>
        <v>0.38</v>
      </c>
      <c r="H8" s="144" t="s">
        <v>4</v>
      </c>
      <c r="I8" s="281"/>
    </row>
    <row r="9" spans="1:15" ht="45" x14ac:dyDescent="0.2">
      <c r="A9" s="281"/>
      <c r="B9" s="142" t="s">
        <v>116</v>
      </c>
      <c r="C9" s="219">
        <v>0.54</v>
      </c>
      <c r="D9" s="143">
        <v>0.54</v>
      </c>
      <c r="E9" s="143">
        <v>0.06</v>
      </c>
      <c r="F9" s="143">
        <f t="shared" si="0"/>
        <v>0.48000000000000004</v>
      </c>
      <c r="G9" s="143">
        <f t="shared" si="1"/>
        <v>0.60000000000000009</v>
      </c>
      <c r="H9" s="145" t="s">
        <v>92</v>
      </c>
      <c r="I9" s="281"/>
    </row>
    <row r="10" spans="1:15" ht="15" x14ac:dyDescent="0.2">
      <c r="A10" s="281"/>
      <c r="B10" s="142" t="s">
        <v>47</v>
      </c>
      <c r="C10" s="219">
        <v>0.04</v>
      </c>
      <c r="D10" s="143">
        <v>0.04</v>
      </c>
      <c r="E10" s="143"/>
      <c r="F10" s="143"/>
      <c r="G10" s="143"/>
      <c r="H10" s="146"/>
      <c r="I10" s="281"/>
    </row>
    <row r="11" spans="1:15" ht="15" x14ac:dyDescent="0.2">
      <c r="A11" s="281"/>
      <c r="B11" s="142" t="s">
        <v>8</v>
      </c>
      <c r="C11" s="219">
        <f t="shared" ref="C11:D11" si="2">SUM(C7:C10)</f>
        <v>1</v>
      </c>
      <c r="D11" s="143">
        <f t="shared" si="2"/>
        <v>1</v>
      </c>
      <c r="E11" s="143"/>
      <c r="F11" s="143"/>
      <c r="G11" s="143"/>
      <c r="H11" s="146"/>
      <c r="I11" s="281"/>
    </row>
    <row r="12" spans="1:15" ht="15.75" thickBot="1" x14ac:dyDescent="0.25">
      <c r="A12" s="281"/>
      <c r="B12" s="147" t="s">
        <v>9</v>
      </c>
      <c r="C12" s="220">
        <v>0.13</v>
      </c>
      <c r="D12" s="148">
        <v>0.13</v>
      </c>
      <c r="E12" s="148">
        <v>0.05</v>
      </c>
      <c r="F12" s="143">
        <f t="shared" ref="F12" si="3">IF(D12-E12&gt;0,D12-E12,0)</f>
        <v>0.08</v>
      </c>
      <c r="G12" s="143">
        <f t="shared" ref="G12" si="4">D12+E12</f>
        <v>0.18</v>
      </c>
      <c r="H12" s="149"/>
      <c r="I12" s="281"/>
    </row>
    <row r="13" spans="1:15" ht="15" x14ac:dyDescent="0.2">
      <c r="A13" s="281"/>
      <c r="B13" s="158" t="s">
        <v>275</v>
      </c>
      <c r="C13" s="330">
        <v>5.0000000000000001E-4</v>
      </c>
      <c r="D13" s="330"/>
      <c r="E13" s="330"/>
      <c r="F13" s="330"/>
      <c r="G13" s="330"/>
      <c r="H13" s="330"/>
      <c r="I13" s="281"/>
    </row>
    <row r="14" spans="1:15" x14ac:dyDescent="0.2">
      <c r="B14" s="231" t="s">
        <v>227</v>
      </c>
      <c r="C14" s="231"/>
      <c r="D14" s="231"/>
      <c r="E14" s="231"/>
      <c r="F14" s="231"/>
      <c r="G14" s="231"/>
      <c r="H14" s="231"/>
    </row>
    <row r="15" spans="1:15" ht="15" thickBot="1" x14ac:dyDescent="0.25">
      <c r="B15" s="355" t="s">
        <v>225</v>
      </c>
      <c r="C15" s="355"/>
      <c r="D15" s="355"/>
      <c r="E15" s="355"/>
      <c r="F15" s="355"/>
      <c r="G15" s="355"/>
      <c r="H15" s="355"/>
    </row>
    <row r="16" spans="1:15" ht="14.25" customHeight="1" x14ac:dyDescent="0.2">
      <c r="A16" s="281" t="s">
        <v>226</v>
      </c>
      <c r="B16" s="340" t="s">
        <v>154</v>
      </c>
      <c r="C16" s="356"/>
      <c r="D16" s="356"/>
      <c r="E16" s="356"/>
      <c r="F16" s="356"/>
      <c r="G16" s="356"/>
      <c r="H16" s="356"/>
      <c r="I16" s="281" t="s">
        <v>228</v>
      </c>
    </row>
    <row r="17" spans="1:9" ht="18.75" thickBot="1" x14ac:dyDescent="0.25">
      <c r="A17" s="281"/>
      <c r="B17" s="334" t="s">
        <v>262</v>
      </c>
      <c r="C17" s="335"/>
      <c r="D17" s="335"/>
      <c r="E17" s="335"/>
      <c r="F17" s="335"/>
      <c r="G17" s="335"/>
      <c r="H17" s="336"/>
      <c r="I17" s="281"/>
    </row>
    <row r="18" spans="1:9" ht="30" customHeight="1" x14ac:dyDescent="0.2">
      <c r="A18" s="281"/>
      <c r="B18" s="138" t="s">
        <v>0</v>
      </c>
      <c r="C18" s="138" t="s">
        <v>279</v>
      </c>
      <c r="D18" s="216" t="s">
        <v>280</v>
      </c>
      <c r="E18" s="138" t="s">
        <v>72</v>
      </c>
      <c r="F18" s="249" t="s">
        <v>40</v>
      </c>
      <c r="G18" s="250"/>
      <c r="H18" s="141" t="s">
        <v>137</v>
      </c>
      <c r="I18" s="281"/>
    </row>
    <row r="19" spans="1:9" ht="30" x14ac:dyDescent="0.2">
      <c r="A19" s="281"/>
      <c r="B19" s="142" t="s">
        <v>114</v>
      </c>
      <c r="C19" s="219">
        <v>0.19</v>
      </c>
      <c r="D19" s="143">
        <v>0.19</v>
      </c>
      <c r="E19" s="143">
        <v>0.06</v>
      </c>
      <c r="F19" s="143">
        <f t="shared" ref="F19:F21" si="5">IF(D19-E19&gt;0,D19-E19,0)</f>
        <v>0.13</v>
      </c>
      <c r="G19" s="143">
        <f t="shared" ref="G19:G21" si="6">D19+E19</f>
        <v>0.25</v>
      </c>
      <c r="H19" s="144" t="s">
        <v>143</v>
      </c>
      <c r="I19" s="281"/>
    </row>
    <row r="20" spans="1:9" ht="30" x14ac:dyDescent="0.2">
      <c r="A20" s="281"/>
      <c r="B20" s="142" t="s">
        <v>138</v>
      </c>
      <c r="C20" s="219">
        <v>0.3</v>
      </c>
      <c r="D20" s="143">
        <v>0.3</v>
      </c>
      <c r="E20" s="143">
        <v>0.05</v>
      </c>
      <c r="F20" s="143">
        <f t="shared" si="5"/>
        <v>0.25</v>
      </c>
      <c r="G20" s="143">
        <f t="shared" si="6"/>
        <v>0.35</v>
      </c>
      <c r="H20" s="144" t="s">
        <v>4</v>
      </c>
      <c r="I20" s="281"/>
    </row>
    <row r="21" spans="1:9" ht="45" x14ac:dyDescent="0.2">
      <c r="A21" s="281"/>
      <c r="B21" s="142" t="s">
        <v>116</v>
      </c>
      <c r="C21" s="219">
        <v>0.46</v>
      </c>
      <c r="D21" s="143">
        <v>0.46</v>
      </c>
      <c r="E21" s="143">
        <v>0.06</v>
      </c>
      <c r="F21" s="143">
        <f t="shared" si="5"/>
        <v>0.4</v>
      </c>
      <c r="G21" s="143">
        <f t="shared" si="6"/>
        <v>0.52</v>
      </c>
      <c r="H21" s="145" t="s">
        <v>92</v>
      </c>
      <c r="I21" s="281"/>
    </row>
    <row r="22" spans="1:9" ht="15" x14ac:dyDescent="0.2">
      <c r="A22" s="281"/>
      <c r="B22" s="142" t="s">
        <v>47</v>
      </c>
      <c r="C22" s="219">
        <v>0.05</v>
      </c>
      <c r="D22" s="143">
        <v>0.05</v>
      </c>
      <c r="E22" s="143"/>
      <c r="F22" s="143"/>
      <c r="G22" s="143"/>
      <c r="H22" s="146"/>
      <c r="I22" s="281"/>
    </row>
    <row r="23" spans="1:9" ht="15" x14ac:dyDescent="0.2">
      <c r="A23" s="281"/>
      <c r="B23" s="142" t="s">
        <v>8</v>
      </c>
      <c r="C23" s="219">
        <f t="shared" ref="C23:D23" si="7">SUM(C19:C22)</f>
        <v>1</v>
      </c>
      <c r="D23" s="143">
        <f t="shared" si="7"/>
        <v>1</v>
      </c>
      <c r="E23" s="143"/>
      <c r="F23" s="143"/>
      <c r="G23" s="143"/>
      <c r="H23" s="146"/>
      <c r="I23" s="281"/>
    </row>
    <row r="24" spans="1:9" ht="15.75" thickBot="1" x14ac:dyDescent="0.25">
      <c r="A24" s="281"/>
      <c r="B24" s="147" t="s">
        <v>9</v>
      </c>
      <c r="C24" s="220">
        <v>0.19</v>
      </c>
      <c r="D24" s="148">
        <v>0.19</v>
      </c>
      <c r="E24" s="148">
        <v>0.05</v>
      </c>
      <c r="F24" s="148">
        <f t="shared" ref="F24" si="8">IF(D24-E24&gt;0,D24-E24,0)</f>
        <v>0.14000000000000001</v>
      </c>
      <c r="G24" s="148">
        <f t="shared" ref="G24" si="9">D24+E24</f>
        <v>0.24</v>
      </c>
      <c r="H24" s="149"/>
      <c r="I24" s="281"/>
    </row>
    <row r="25" spans="1:9" ht="15" x14ac:dyDescent="0.2">
      <c r="A25" s="281"/>
      <c r="B25" s="158" t="s">
        <v>275</v>
      </c>
      <c r="C25" s="247">
        <v>5.0000000000000001E-4</v>
      </c>
      <c r="D25" s="247"/>
      <c r="E25" s="247"/>
      <c r="F25" s="247"/>
      <c r="G25" s="247"/>
      <c r="H25" s="247"/>
      <c r="I25" s="281"/>
    </row>
    <row r="26" spans="1:9" x14ac:dyDescent="0.2">
      <c r="B26" s="231" t="s">
        <v>227</v>
      </c>
      <c r="C26" s="231"/>
      <c r="D26" s="231"/>
      <c r="E26" s="231"/>
      <c r="F26" s="231"/>
      <c r="G26" s="231"/>
      <c r="H26" s="231"/>
    </row>
    <row r="27" spans="1:9" ht="15" thickBot="1" x14ac:dyDescent="0.25">
      <c r="B27" s="355" t="s">
        <v>225</v>
      </c>
      <c r="C27" s="355"/>
      <c r="D27" s="355"/>
      <c r="E27" s="355"/>
      <c r="F27" s="355"/>
      <c r="G27" s="355"/>
      <c r="H27" s="355"/>
    </row>
    <row r="28" spans="1:9" ht="14.25" customHeight="1" x14ac:dyDescent="0.2">
      <c r="A28" s="281" t="s">
        <v>226</v>
      </c>
      <c r="B28" s="340" t="s">
        <v>155</v>
      </c>
      <c r="C28" s="356"/>
      <c r="D28" s="356"/>
      <c r="E28" s="356"/>
      <c r="F28" s="356"/>
      <c r="G28" s="356"/>
      <c r="H28" s="356"/>
      <c r="I28" s="281" t="s">
        <v>228</v>
      </c>
    </row>
    <row r="29" spans="1:9" ht="18.75" thickBot="1" x14ac:dyDescent="0.25">
      <c r="A29" s="281"/>
      <c r="B29" s="334" t="s">
        <v>263</v>
      </c>
      <c r="C29" s="335"/>
      <c r="D29" s="335"/>
      <c r="E29" s="335"/>
      <c r="F29" s="335"/>
      <c r="G29" s="335"/>
      <c r="H29" s="336"/>
      <c r="I29" s="281"/>
    </row>
    <row r="30" spans="1:9" ht="45" x14ac:dyDescent="0.2">
      <c r="A30" s="281"/>
      <c r="B30" s="138" t="s">
        <v>0</v>
      </c>
      <c r="C30" s="138" t="s">
        <v>279</v>
      </c>
      <c r="D30" s="216" t="s">
        <v>280</v>
      </c>
      <c r="E30" s="138" t="s">
        <v>72</v>
      </c>
      <c r="F30" s="249" t="s">
        <v>40</v>
      </c>
      <c r="G30" s="250"/>
      <c r="H30" s="141" t="s">
        <v>137</v>
      </c>
      <c r="I30" s="281"/>
    </row>
    <row r="31" spans="1:9" ht="30" x14ac:dyDescent="0.2">
      <c r="A31" s="281"/>
      <c r="B31" s="142" t="s">
        <v>114</v>
      </c>
      <c r="C31" s="219">
        <v>0.94</v>
      </c>
      <c r="D31" s="143">
        <v>0.94</v>
      </c>
      <c r="E31" s="143">
        <v>0.06</v>
      </c>
      <c r="F31" s="143">
        <f t="shared" ref="F31" si="10">IF(D31-E31&gt;0,D31-E31,0)</f>
        <v>0.87999999999999989</v>
      </c>
      <c r="G31" s="143">
        <f t="shared" ref="G31" si="11">D31+E31</f>
        <v>1</v>
      </c>
      <c r="H31" s="144" t="s">
        <v>143</v>
      </c>
      <c r="I31" s="281"/>
    </row>
    <row r="32" spans="1:9" ht="15" x14ac:dyDescent="0.2">
      <c r="A32" s="281"/>
      <c r="B32" s="142" t="s">
        <v>47</v>
      </c>
      <c r="C32" s="219">
        <v>0.06</v>
      </c>
      <c r="D32" s="143">
        <v>0.06</v>
      </c>
      <c r="E32" s="143"/>
      <c r="F32" s="143"/>
      <c r="G32" s="143"/>
      <c r="H32" s="146"/>
      <c r="I32" s="281"/>
    </row>
    <row r="33" spans="1:9" ht="15" x14ac:dyDescent="0.2">
      <c r="A33" s="281"/>
      <c r="B33" s="142" t="s">
        <v>8</v>
      </c>
      <c r="C33" s="219">
        <f t="shared" ref="C33:D33" si="12">SUM(C31:C32)</f>
        <v>1</v>
      </c>
      <c r="D33" s="143">
        <f t="shared" si="12"/>
        <v>1</v>
      </c>
      <c r="E33" s="143"/>
      <c r="F33" s="143"/>
      <c r="G33" s="143"/>
      <c r="H33" s="146"/>
      <c r="I33" s="281"/>
    </row>
    <row r="34" spans="1:9" ht="15.75" thickBot="1" x14ac:dyDescent="0.25">
      <c r="A34" s="281"/>
      <c r="B34" s="147" t="s">
        <v>9</v>
      </c>
      <c r="C34" s="220">
        <v>0.49</v>
      </c>
      <c r="D34" s="148">
        <v>0.5</v>
      </c>
      <c r="E34" s="148">
        <v>0.05</v>
      </c>
      <c r="F34" s="148">
        <f t="shared" ref="F34" si="13">IF(D34-E34&gt;0,D34-E34,0)</f>
        <v>0.45</v>
      </c>
      <c r="G34" s="148">
        <f t="shared" ref="G34" si="14">D34+E34</f>
        <v>0.55000000000000004</v>
      </c>
      <c r="H34" s="149"/>
      <c r="I34" s="281"/>
    </row>
    <row r="35" spans="1:9" ht="15" x14ac:dyDescent="0.2">
      <c r="A35" s="281"/>
      <c r="B35" s="158" t="s">
        <v>275</v>
      </c>
      <c r="C35" s="247">
        <v>1.5E-3</v>
      </c>
      <c r="D35" s="247"/>
      <c r="E35" s="247"/>
      <c r="F35" s="247"/>
      <c r="G35" s="247"/>
      <c r="H35" s="247"/>
      <c r="I35" s="281"/>
    </row>
    <row r="36" spans="1:9" x14ac:dyDescent="0.2">
      <c r="B36" s="231" t="s">
        <v>227</v>
      </c>
      <c r="C36" s="231"/>
      <c r="D36" s="231"/>
      <c r="E36" s="231"/>
      <c r="F36" s="231"/>
      <c r="G36" s="231"/>
      <c r="H36" s="231"/>
    </row>
    <row r="37" spans="1:9" ht="15" thickBot="1" x14ac:dyDescent="0.25">
      <c r="B37" s="355" t="s">
        <v>225</v>
      </c>
      <c r="C37" s="355"/>
      <c r="D37" s="355"/>
      <c r="E37" s="355"/>
      <c r="F37" s="355"/>
      <c r="G37" s="355"/>
      <c r="H37" s="355"/>
    </row>
    <row r="38" spans="1:9" ht="14.25" customHeight="1" x14ac:dyDescent="0.2">
      <c r="A38" s="281" t="s">
        <v>226</v>
      </c>
      <c r="B38" s="340" t="s">
        <v>258</v>
      </c>
      <c r="C38" s="356"/>
      <c r="D38" s="356"/>
      <c r="E38" s="356"/>
      <c r="F38" s="356"/>
      <c r="G38" s="356"/>
      <c r="H38" s="356"/>
      <c r="I38" s="281" t="s">
        <v>228</v>
      </c>
    </row>
    <row r="39" spans="1:9" ht="18.75" thickBot="1" x14ac:dyDescent="0.25">
      <c r="A39" s="281"/>
      <c r="B39" s="334" t="s">
        <v>274</v>
      </c>
      <c r="C39" s="335"/>
      <c r="D39" s="335"/>
      <c r="E39" s="335"/>
      <c r="F39" s="335"/>
      <c r="G39" s="335"/>
      <c r="H39" s="336"/>
      <c r="I39" s="281"/>
    </row>
    <row r="40" spans="1:9" ht="30" customHeight="1" x14ac:dyDescent="0.2">
      <c r="A40" s="281"/>
      <c r="B40" s="138" t="s">
        <v>0</v>
      </c>
      <c r="C40" s="138" t="s">
        <v>279</v>
      </c>
      <c r="D40" s="216" t="s">
        <v>280</v>
      </c>
      <c r="E40" s="138" t="s">
        <v>72</v>
      </c>
      <c r="F40" s="249" t="s">
        <v>40</v>
      </c>
      <c r="G40" s="250"/>
      <c r="H40" s="141" t="s">
        <v>137</v>
      </c>
      <c r="I40" s="281"/>
    </row>
    <row r="41" spans="1:9" ht="30" x14ac:dyDescent="0.2">
      <c r="A41" s="281"/>
      <c r="B41" s="142" t="s">
        <v>138</v>
      </c>
      <c r="C41" s="219">
        <v>0.94</v>
      </c>
      <c r="D41" s="143">
        <v>0.94</v>
      </c>
      <c r="E41" s="143">
        <v>0.05</v>
      </c>
      <c r="F41" s="143">
        <f t="shared" ref="F41" si="15">IF(D41-E41&gt;0,D41-E41,0)</f>
        <v>0.8899999999999999</v>
      </c>
      <c r="G41" s="143">
        <f t="shared" ref="G41" si="16">D41+E41</f>
        <v>0.99</v>
      </c>
      <c r="H41" s="144" t="s">
        <v>4</v>
      </c>
      <c r="I41" s="281"/>
    </row>
    <row r="42" spans="1:9" ht="15" x14ac:dyDescent="0.2">
      <c r="A42" s="281"/>
      <c r="B42" s="142" t="s">
        <v>47</v>
      </c>
      <c r="C42" s="219">
        <v>0.06</v>
      </c>
      <c r="D42" s="143">
        <v>0.06</v>
      </c>
      <c r="E42" s="143"/>
      <c r="F42" s="143"/>
      <c r="G42" s="143"/>
      <c r="H42" s="146"/>
      <c r="I42" s="281"/>
    </row>
    <row r="43" spans="1:9" ht="15" x14ac:dyDescent="0.2">
      <c r="A43" s="281"/>
      <c r="B43" s="142" t="s">
        <v>8</v>
      </c>
      <c r="C43" s="219">
        <f t="shared" ref="C43:D43" si="17">SUM(C41:C42)</f>
        <v>1</v>
      </c>
      <c r="D43" s="143">
        <f t="shared" si="17"/>
        <v>1</v>
      </c>
      <c r="E43" s="143"/>
      <c r="F43" s="143"/>
      <c r="G43" s="143"/>
      <c r="H43" s="146"/>
      <c r="I43" s="281"/>
    </row>
    <row r="44" spans="1:9" ht="15.75" thickBot="1" x14ac:dyDescent="0.25">
      <c r="A44" s="281"/>
      <c r="B44" s="147" t="s">
        <v>9</v>
      </c>
      <c r="C44" s="220">
        <v>0</v>
      </c>
      <c r="D44" s="148">
        <v>0</v>
      </c>
      <c r="E44" s="148">
        <v>0.05</v>
      </c>
      <c r="F44" s="148">
        <f t="shared" ref="F44" si="18">IF(D44-E44&gt;0,D44-E44,0)</f>
        <v>0</v>
      </c>
      <c r="G44" s="148">
        <f t="shared" ref="G44" si="19">D44+E44</f>
        <v>0.05</v>
      </c>
      <c r="H44" s="149"/>
      <c r="I44" s="281"/>
    </row>
    <row r="45" spans="1:9" ht="15" x14ac:dyDescent="0.2">
      <c r="A45" s="281"/>
      <c r="B45" s="158" t="s">
        <v>275</v>
      </c>
      <c r="C45" s="247">
        <v>5.0000000000000001E-4</v>
      </c>
      <c r="D45" s="247"/>
      <c r="E45" s="247"/>
      <c r="F45" s="247"/>
      <c r="G45" s="247"/>
      <c r="H45" s="247"/>
      <c r="I45" s="281"/>
    </row>
    <row r="46" spans="1:9" x14ac:dyDescent="0.2">
      <c r="B46" s="281" t="s">
        <v>227</v>
      </c>
      <c r="C46" s="281"/>
      <c r="D46" s="281"/>
      <c r="E46" s="281"/>
      <c r="F46" s="281"/>
      <c r="G46" s="281"/>
      <c r="H46" s="281"/>
    </row>
    <row r="47" spans="1:9" x14ac:dyDescent="0.2">
      <c r="B47" s="34" t="s">
        <v>46</v>
      </c>
    </row>
    <row r="48" spans="1:9" x14ac:dyDescent="0.2">
      <c r="B48" s="137" t="s">
        <v>89</v>
      </c>
    </row>
    <row r="49" spans="1:2" s="281" customFormat="1" x14ac:dyDescent="0.2">
      <c r="A49" s="281" t="s">
        <v>229</v>
      </c>
    </row>
    <row r="50" spans="1:2" s="281" customFormat="1" x14ac:dyDescent="0.2"/>
    <row r="55" spans="1:2" x14ac:dyDescent="0.2">
      <c r="B55" s="151"/>
    </row>
  </sheetData>
  <mergeCells count="34">
    <mergeCell ref="B1:H2"/>
    <mergeCell ref="B3:H3"/>
    <mergeCell ref="C45:H45"/>
    <mergeCell ref="B17:H17"/>
    <mergeCell ref="B39:H39"/>
    <mergeCell ref="F40:G40"/>
    <mergeCell ref="F18:G18"/>
    <mergeCell ref="B28:H28"/>
    <mergeCell ref="B29:H29"/>
    <mergeCell ref="F30:G30"/>
    <mergeCell ref="B38:H38"/>
    <mergeCell ref="C25:H25"/>
    <mergeCell ref="C35:H35"/>
    <mergeCell ref="B36:H36"/>
    <mergeCell ref="B37:H37"/>
    <mergeCell ref="C13:H13"/>
    <mergeCell ref="A4:A13"/>
    <mergeCell ref="B14:H14"/>
    <mergeCell ref="I4:I13"/>
    <mergeCell ref="B15:H15"/>
    <mergeCell ref="B4:H4"/>
    <mergeCell ref="B5:H5"/>
    <mergeCell ref="F6:G6"/>
    <mergeCell ref="A49:XFD50"/>
    <mergeCell ref="A38:A45"/>
    <mergeCell ref="B46:H46"/>
    <mergeCell ref="I38:I45"/>
    <mergeCell ref="A16:A25"/>
    <mergeCell ref="B26:H26"/>
    <mergeCell ref="I16:I25"/>
    <mergeCell ref="B27:H27"/>
    <mergeCell ref="A28:A35"/>
    <mergeCell ref="I28:I35"/>
    <mergeCell ref="B16:H16"/>
  </mergeCells>
  <pageMargins left="0.70866141732283505" right="0.70866141732283505" top="0.74803149606299202" bottom="0.74803149606299202" header="0.31496062992126" footer="0.31496062992126"/>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6">
    <tabColor theme="3" tint="0.39997558519241921"/>
  </sheetPr>
  <dimension ref="A1:F28"/>
  <sheetViews>
    <sheetView rightToLeft="1" workbookViewId="0">
      <selection activeCell="B4" sqref="A4:B20"/>
    </sheetView>
  </sheetViews>
  <sheetFormatPr defaultRowHeight="14.25" x14ac:dyDescent="0.2"/>
  <cols>
    <col min="1" max="1" width="83.375" customWidth="1"/>
    <col min="2" max="2" width="25.25" customWidth="1"/>
    <col min="3" max="3" width="12.625" customWidth="1"/>
    <col min="4" max="4" width="11.625" customWidth="1"/>
  </cols>
  <sheetData>
    <row r="1" spans="1:3" ht="43.5" customHeight="1" x14ac:dyDescent="0.2">
      <c r="A1" s="376" t="e">
        <f>'קרן י'!B1:H1</f>
        <v>#VALUE!</v>
      </c>
      <c r="B1" s="376"/>
      <c r="C1" s="2"/>
    </row>
    <row r="2" spans="1:3" ht="43.5" customHeight="1" x14ac:dyDescent="0.2">
      <c r="A2" s="376" t="s">
        <v>27</v>
      </c>
      <c r="B2" s="376"/>
      <c r="C2" s="2"/>
    </row>
    <row r="3" spans="1:3" ht="34.5" customHeight="1" thickBot="1" x14ac:dyDescent="0.25">
      <c r="A3" s="377" t="s">
        <v>26</v>
      </c>
      <c r="B3" s="377"/>
      <c r="C3" s="3"/>
    </row>
    <row r="4" spans="1:3" ht="15.75" thickBot="1" x14ac:dyDescent="0.25">
      <c r="A4" s="4" t="s">
        <v>10</v>
      </c>
      <c r="B4" s="5" t="s">
        <v>28</v>
      </c>
    </row>
    <row r="5" spans="1:3" ht="15" x14ac:dyDescent="0.2">
      <c r="A5" s="364" t="s">
        <v>29</v>
      </c>
      <c r="B5" s="6" t="s">
        <v>25</v>
      </c>
    </row>
    <row r="6" spans="1:3" ht="15.75" thickBot="1" x14ac:dyDescent="0.25">
      <c r="A6" s="365"/>
      <c r="B6" s="7" t="s">
        <v>24</v>
      </c>
    </row>
    <row r="7" spans="1:3" ht="15" x14ac:dyDescent="0.2">
      <c r="A7" s="364" t="s">
        <v>30</v>
      </c>
      <c r="B7" s="6" t="s">
        <v>23</v>
      </c>
    </row>
    <row r="8" spans="1:3" ht="15" x14ac:dyDescent="0.2">
      <c r="A8" s="366"/>
      <c r="B8" s="8" t="s">
        <v>22</v>
      </c>
    </row>
    <row r="9" spans="1:3" ht="15.75" thickBot="1" x14ac:dyDescent="0.25">
      <c r="A9" s="365"/>
      <c r="B9" s="7" t="s">
        <v>21</v>
      </c>
    </row>
    <row r="10" spans="1:3" ht="15" x14ac:dyDescent="0.2">
      <c r="A10" s="364" t="s">
        <v>31</v>
      </c>
      <c r="B10" s="6" t="s">
        <v>20</v>
      </c>
    </row>
    <row r="11" spans="1:3" ht="15" x14ac:dyDescent="0.2">
      <c r="A11" s="366"/>
      <c r="B11" s="8" t="s">
        <v>19</v>
      </c>
    </row>
    <row r="12" spans="1:3" ht="15.75" thickBot="1" x14ac:dyDescent="0.25">
      <c r="A12" s="365"/>
      <c r="B12" s="7" t="s">
        <v>14</v>
      </c>
    </row>
    <row r="13" spans="1:3" ht="15" x14ac:dyDescent="0.2">
      <c r="A13" s="364" t="s">
        <v>32</v>
      </c>
      <c r="B13" s="6" t="s">
        <v>18</v>
      </c>
    </row>
    <row r="14" spans="1:3" ht="15" x14ac:dyDescent="0.2">
      <c r="A14" s="366"/>
      <c r="B14" s="8" t="s">
        <v>17</v>
      </c>
    </row>
    <row r="15" spans="1:3" ht="15.75" thickBot="1" x14ac:dyDescent="0.25">
      <c r="A15" s="365"/>
      <c r="B15" s="7" t="s">
        <v>14</v>
      </c>
    </row>
    <row r="16" spans="1:3" ht="45" x14ac:dyDescent="0.2">
      <c r="A16" s="9" t="s">
        <v>33</v>
      </c>
      <c r="B16" s="378" t="s">
        <v>16</v>
      </c>
    </row>
    <row r="17" spans="1:6" ht="30.75" thickBot="1" x14ac:dyDescent="0.25">
      <c r="A17" s="10" t="s">
        <v>34</v>
      </c>
      <c r="B17" s="379"/>
    </row>
    <row r="18" spans="1:6" ht="15" x14ac:dyDescent="0.2">
      <c r="A18" s="364" t="s">
        <v>35</v>
      </c>
      <c r="B18" s="6" t="s">
        <v>15</v>
      </c>
    </row>
    <row r="19" spans="1:6" ht="15.75" thickBot="1" x14ac:dyDescent="0.25">
      <c r="A19" s="365"/>
      <c r="B19" s="7" t="s">
        <v>14</v>
      </c>
    </row>
    <row r="20" spans="1:6" ht="45.75" thickBot="1" x14ac:dyDescent="0.25">
      <c r="A20" s="11" t="s">
        <v>36</v>
      </c>
      <c r="B20" s="12" t="s">
        <v>37</v>
      </c>
    </row>
    <row r="23" spans="1:6" ht="23.25" x14ac:dyDescent="0.35">
      <c r="A23" s="373" t="s">
        <v>13</v>
      </c>
      <c r="B23" s="373"/>
      <c r="E23" s="1"/>
    </row>
    <row r="24" spans="1:6" ht="24" thickBot="1" x14ac:dyDescent="0.4">
      <c r="A24" s="1"/>
      <c r="B24" s="1"/>
      <c r="C24" s="1"/>
      <c r="D24" s="1"/>
      <c r="E24" s="1"/>
    </row>
    <row r="25" spans="1:6" ht="90.75" customHeight="1" x14ac:dyDescent="0.2">
      <c r="A25" s="19" t="s">
        <v>0</v>
      </c>
      <c r="B25" s="16" t="s">
        <v>38</v>
      </c>
      <c r="C25" s="21" t="s">
        <v>50</v>
      </c>
      <c r="D25" s="15" t="s">
        <v>1</v>
      </c>
      <c r="E25" s="23" t="s">
        <v>39</v>
      </c>
      <c r="F25" s="17" t="s">
        <v>2</v>
      </c>
    </row>
    <row r="26" spans="1:6" ht="30" x14ac:dyDescent="0.2">
      <c r="A26" s="20" t="s">
        <v>6</v>
      </c>
      <c r="B26" s="13">
        <v>0.91</v>
      </c>
      <c r="C26" s="25">
        <v>0.91</v>
      </c>
      <c r="D26" s="14" t="s">
        <v>5</v>
      </c>
      <c r="E26" s="22" t="s">
        <v>44</v>
      </c>
      <c r="F26" s="18" t="s">
        <v>11</v>
      </c>
    </row>
    <row r="27" spans="1:6" ht="15" customHeight="1" x14ac:dyDescent="0.2">
      <c r="A27" s="369" t="s">
        <v>43</v>
      </c>
      <c r="B27" s="371">
        <v>0.09</v>
      </c>
      <c r="C27" s="374">
        <v>0.09</v>
      </c>
      <c r="D27" s="367" t="s">
        <v>3</v>
      </c>
      <c r="E27" s="362" t="s">
        <v>45</v>
      </c>
      <c r="F27" s="360" t="s">
        <v>12</v>
      </c>
    </row>
    <row r="28" spans="1:6" ht="15" customHeight="1" thickBot="1" x14ac:dyDescent="0.25">
      <c r="A28" s="370"/>
      <c r="B28" s="372"/>
      <c r="C28" s="375"/>
      <c r="D28" s="368"/>
      <c r="E28" s="363"/>
      <c r="F28" s="361"/>
    </row>
  </sheetData>
  <mergeCells count="16">
    <mergeCell ref="A1:B1"/>
    <mergeCell ref="A2:B2"/>
    <mergeCell ref="A3:B3"/>
    <mergeCell ref="B16:B17"/>
    <mergeCell ref="A18:A19"/>
    <mergeCell ref="F27:F28"/>
    <mergeCell ref="E27:E28"/>
    <mergeCell ref="A5:A6"/>
    <mergeCell ref="A7:A9"/>
    <mergeCell ref="D27:D28"/>
    <mergeCell ref="A27:A28"/>
    <mergeCell ref="B27:B28"/>
    <mergeCell ref="A23:B23"/>
    <mergeCell ref="A10:A12"/>
    <mergeCell ref="A13:A15"/>
    <mergeCell ref="C27:C2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9"/>
  <sheetViews>
    <sheetView rightToLeft="1" workbookViewId="0">
      <selection activeCell="B25" sqref="B25"/>
    </sheetView>
  </sheetViews>
  <sheetFormatPr defaultRowHeight="14.25" x14ac:dyDescent="0.2"/>
  <cols>
    <col min="1" max="1" width="27.625" bestFit="1" customWidth="1"/>
    <col min="2" max="2" width="70.375" bestFit="1" customWidth="1"/>
    <col min="3" max="3" width="16.875" bestFit="1" customWidth="1"/>
  </cols>
  <sheetData>
    <row r="1" spans="1:8" ht="21.75" customHeight="1" x14ac:dyDescent="0.2">
      <c r="A1" s="314" t="s">
        <v>49</v>
      </c>
      <c r="B1" s="332"/>
      <c r="C1" s="332"/>
      <c r="D1" s="29"/>
      <c r="E1" s="29"/>
      <c r="F1" s="29"/>
      <c r="G1" s="29"/>
      <c r="H1" s="29"/>
    </row>
    <row r="2" spans="1:8" ht="23.25" x14ac:dyDescent="0.35">
      <c r="B2" s="32"/>
      <c r="C2" s="33"/>
    </row>
    <row r="3" spans="1:8" ht="20.25" x14ac:dyDescent="0.3">
      <c r="A3" s="380" t="s">
        <v>51</v>
      </c>
      <c r="B3" s="381"/>
      <c r="C3" s="381"/>
    </row>
    <row r="4" spans="1:8" ht="20.25" x14ac:dyDescent="0.2">
      <c r="A4" s="30" t="s">
        <v>53</v>
      </c>
      <c r="B4" s="30" t="s">
        <v>52</v>
      </c>
      <c r="C4" s="31" t="s">
        <v>2</v>
      </c>
    </row>
    <row r="5" spans="1:8" ht="60" x14ac:dyDescent="0.2">
      <c r="A5" s="26" t="s">
        <v>54</v>
      </c>
      <c r="B5" s="26" t="s">
        <v>55</v>
      </c>
      <c r="C5" s="27"/>
    </row>
    <row r="6" spans="1:8" ht="120" x14ac:dyDescent="0.2">
      <c r="A6" s="26" t="s">
        <v>56</v>
      </c>
      <c r="B6" s="26" t="s">
        <v>57</v>
      </c>
      <c r="C6" s="27"/>
    </row>
    <row r="7" spans="1:8" ht="60" x14ac:dyDescent="0.2">
      <c r="A7" s="26" t="s">
        <v>58</v>
      </c>
      <c r="B7" s="26" t="s">
        <v>59</v>
      </c>
      <c r="C7" s="27"/>
    </row>
    <row r="8" spans="1:8" ht="60" x14ac:dyDescent="0.2">
      <c r="A8" s="26" t="s">
        <v>60</v>
      </c>
      <c r="B8" s="26" t="s">
        <v>61</v>
      </c>
      <c r="C8" s="27"/>
    </row>
    <row r="11" spans="1:8" ht="15" thickBot="1" x14ac:dyDescent="0.25"/>
    <row r="12" spans="1:8" ht="15.75" thickBot="1" x14ac:dyDescent="0.25">
      <c r="A12" s="4" t="s">
        <v>10</v>
      </c>
      <c r="B12" s="5" t="s">
        <v>28</v>
      </c>
    </row>
    <row r="13" spans="1:8" ht="15" customHeight="1" thickBot="1" x14ac:dyDescent="0.25">
      <c r="A13" s="9" t="s">
        <v>63</v>
      </c>
      <c r="B13" s="6" t="s">
        <v>62</v>
      </c>
    </row>
    <row r="14" spans="1:8" ht="15.75" thickBot="1" x14ac:dyDescent="0.25">
      <c r="A14" s="9" t="s">
        <v>64</v>
      </c>
      <c r="B14" s="6" t="s">
        <v>70</v>
      </c>
    </row>
    <row r="15" spans="1:8" ht="15" customHeight="1" thickBot="1" x14ac:dyDescent="0.25">
      <c r="A15" s="9" t="s">
        <v>65</v>
      </c>
      <c r="B15" s="6" t="s">
        <v>71</v>
      </c>
    </row>
    <row r="16" spans="1:8" ht="15" customHeight="1" thickBot="1" x14ac:dyDescent="0.25">
      <c r="A16" s="9" t="s">
        <v>66</v>
      </c>
      <c r="B16" s="6" t="s">
        <v>62</v>
      </c>
    </row>
    <row r="17" spans="1:2" ht="15.75" thickBot="1" x14ac:dyDescent="0.25">
      <c r="A17" s="9" t="s">
        <v>67</v>
      </c>
      <c r="B17" s="6" t="s">
        <v>62</v>
      </c>
    </row>
    <row r="18" spans="1:2" ht="15" customHeight="1" thickBot="1" x14ac:dyDescent="0.25">
      <c r="A18" s="9" t="s">
        <v>68</v>
      </c>
      <c r="B18" s="6" t="s">
        <v>62</v>
      </c>
    </row>
    <row r="19" spans="1:2" ht="15.75" thickBot="1" x14ac:dyDescent="0.25">
      <c r="A19" s="11" t="s">
        <v>69</v>
      </c>
      <c r="B19" s="6" t="s">
        <v>62</v>
      </c>
    </row>
  </sheetData>
  <mergeCells count="2">
    <mergeCell ref="A1:C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3005918AFDF62B4596BFBB7C146FA1E9" ma:contentTypeVersion="7" ma:contentTypeDescription="צור מסמך חדש." ma:contentTypeScope="" ma:versionID="2b401b763f7bbfd615646282db6032a6">
  <xsd:schema xmlns:xsd="http://www.w3.org/2001/XMLSchema" xmlns:xs="http://www.w3.org/2001/XMLSchema" xmlns:p="http://schemas.microsoft.com/office/2006/metadata/properties" xmlns:ns2="132a703e-4ff7-4d4d-99cc-9caaff5f427f" targetNamespace="http://schemas.microsoft.com/office/2006/metadata/properties" ma:root="true" ma:fieldsID="2769b59088046d01674a3688230a2d3f" ns2:_="">
    <xsd:import namespace="132a703e-4ff7-4d4d-99cc-9caaff5f427f"/>
    <xsd:element name="properties">
      <xsd:complexType>
        <xsd:sequence>
          <xsd:element name="documentManagement">
            <xsd:complexType>
              <xsd:all>
                <xsd:element ref="ns2:_x05de__x05d9__x05d5__x05df_" minOccurs="0"/>
                <xsd:element ref="ns2:_x05e7__x05d8__x05d2__x05d5__x05e8__x05d9__x05d4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a703e-4ff7-4d4d-99cc-9caaff5f427f" elementFormDefault="qualified">
    <xsd:import namespace="http://schemas.microsoft.com/office/2006/documentManagement/types"/>
    <xsd:import namespace="http://schemas.microsoft.com/office/infopath/2007/PartnerControls"/>
    <xsd:element name="_x05de__x05d9__x05d5__x05df_" ma:index="8" nillable="true" ma:displayName="מיון" ma:internalName="_x05de__x05d9__x05d5__x05df_">
      <xsd:simpleType>
        <xsd:restriction base="dms:Number"/>
      </xsd:simpleType>
    </xsd:element>
    <xsd:element name="_x05e7__x05d8__x05d2__x05d5__x05e8__x05d9__x05d4_" ma:index="9" nillable="true" ma:displayName="קטגוריה" ma:format="Dropdown" ma:internalName="_x05e7__x05d8__x05d2__x05d5__x05e8__x05d9__x05d4_">
      <xsd:simpleType>
        <xsd:restriction base="dms:Choice">
          <xsd:enumeration value="ביטוח"/>
          <xsd:enumeration value="פנסיה"/>
          <xsd:enumeration value="גמל"/>
          <xsd:enumeration value="אקסלנס אינווסט"/>
          <xsd:enumeration value="פנסיה 2011"/>
          <xsd:enumeration value="גמל 2011"/>
          <xsd:enumeration value="ביטוח 2011"/>
          <xsd:enumeration value="פנסיה 2012"/>
          <xsd:enumeration value="גמל 2012"/>
          <xsd:enumeration value="ביטוח 2012"/>
          <xsd:enumeration value="גמל 2013"/>
          <xsd:enumeration value="פנסיה 2013"/>
          <xsd:enumeration value="ביטוח 2013"/>
          <xsd:enumeration value="ביטוח 2014"/>
          <xsd:enumeration value="פנסיה 2014"/>
          <xsd:enumeration value="גמל 2014"/>
          <xsd:enumeration value="ביטוח 2015"/>
          <xsd:enumeration value="גמל 2015"/>
          <xsd:enumeration value="פנסיה 2015"/>
          <xsd:enumeration value="ביטוח 2016"/>
          <xsd:enumeration value="גמל 2016"/>
          <xsd:enumeration value="פנסיה 2016"/>
          <xsd:enumeration value="ביטוח 2017"/>
          <xsd:enumeration value="גמל 2017"/>
          <xsd:enumeration value="פנסיה 2017"/>
          <xsd:enumeration value="ביטוח 2018"/>
          <xsd:enumeration value="פנסיה 2018"/>
          <xsd:enumeration value="גמל 2018"/>
          <xsd:enumeration value="ביטוח 2019"/>
          <xsd:enumeration value="פנסיה 2019"/>
          <xsd:enumeration value="גמל 2019"/>
          <xsd:enumeration value="השקעות אחראיות 2019"/>
          <xsd:enumeration value="ביטוח 2020"/>
          <xsd:enumeration value="פנסיה 2020"/>
          <xsd:enumeration value="גמל 2020"/>
          <xsd:enumeration value="השקעות אחראיות 2020"/>
          <xsd:enumeration value="ביטוח 2021"/>
          <xsd:enumeration value="פנסיה 2021"/>
          <xsd:enumeration value="גמל 2021"/>
          <xsd:enumeration value="השקעות אחראיות 2021"/>
          <xsd:enumeration value="ביטוח 2022"/>
          <xsd:enumeration value="פנסיה 2022"/>
          <xsd:enumeration value="גמל 2022"/>
          <xsd:enumeration value="השקעות אחראיות 2022"/>
          <xsd:enumeration value="השקעות אחראיות 2023"/>
          <xsd:enumeration value="ביטוח 2023"/>
          <xsd:enumeration value="פנסיה 2023"/>
          <xsd:enumeration value="גמל 2023"/>
          <xsd:enumeration value="ביטוח 2024"/>
          <xsd:enumeration value="פנסיה 2024"/>
          <xsd:enumeration value="גמל 2024"/>
          <xsd:enumeration value="השקעות אחראיות 2024"/>
          <xsd:enumeration value="ביטוח 2025"/>
          <xsd:enumeration value="פנסיה 2025"/>
          <xsd:enumeration value="גמל 2025"/>
          <xsd:enumeration value="השקעות אחראיות 2025"/>
          <xsd:enumeration value="ביטוח 2026"/>
          <xsd:enumeration value="פנסיה 2026"/>
          <xsd:enumeration value="גמל 2026"/>
          <xsd:enumeration value="השקעות אחראיות 2026"/>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TeurDocument"/>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5de__x05d9__x05d5__x05df_ xmlns="132a703e-4ff7-4d4d-99cc-9caaff5f427f">50</_x05de__x05d9__x05d5__x05df_>
    <_x05e7__x05d8__x05d2__x05d5__x05e8__x05d9__x05d4_ xmlns="132a703e-4ff7-4d4d-99cc-9caaff5f427f">ביטוח 2026</_x05e7__x05d8__x05d2__x05d5__x05e8__x05d9__x05d4_>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7240F7C-7EB7-4662-858B-A5DFE73F4194}"/>
</file>

<file path=customXml/itemProps2.xml><?xml version="1.0" encoding="utf-8"?>
<ds:datastoreItem xmlns:ds="http://schemas.openxmlformats.org/officeDocument/2006/customXml" ds:itemID="{B511F4A3-AF12-49AF-809E-275D6ABF7580}"/>
</file>

<file path=customXml/itemProps3.xml><?xml version="1.0" encoding="utf-8"?>
<ds:datastoreItem xmlns:ds="http://schemas.openxmlformats.org/officeDocument/2006/customXml" ds:itemID="{1A3FD85B-523A-41A0-BB67-04A16DA43FB9}"/>
</file>

<file path=customXml/itemProps4.xml><?xml version="1.0" encoding="utf-8"?>
<ds:datastoreItem xmlns:ds="http://schemas.openxmlformats.org/officeDocument/2006/customXml" ds:itemID="{24447F0A-A12C-4B7E-BC70-F795342865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23</vt:i4>
      </vt:variant>
      <vt:variant>
        <vt:lpstr>טווחים בעלי שם</vt:lpstr>
      </vt:variant>
      <vt:variant>
        <vt:i4>16</vt:i4>
      </vt:variant>
    </vt:vector>
  </HeadingPairs>
  <TitlesOfParts>
    <vt:vector size="39" baseType="lpstr">
      <vt:lpstr>קרן י</vt:lpstr>
      <vt:lpstr>קרן ט</vt:lpstr>
      <vt:lpstr>פרט - אשכול 1 - אקטיבי</vt:lpstr>
      <vt:lpstr>פרט - אשכול 1 אקטיבי - בלאקרוק</vt:lpstr>
      <vt:lpstr>פרט - אשכול 1 אקטיבי - אפולו</vt:lpstr>
      <vt:lpstr>פרט - אשכול 3 סחיר</vt:lpstr>
      <vt:lpstr>פרט - אשכול 4 - עוקב מדדים</vt:lpstr>
      <vt:lpstr>תלוי גיל פאסיבי</vt:lpstr>
      <vt:lpstr>פרט - אשכול 5</vt:lpstr>
      <vt:lpstr>גילאי</vt:lpstr>
      <vt:lpstr>ביטוח - אשכול 1 אקטיבי</vt:lpstr>
      <vt:lpstr>אשכול 3 - סחיר (ביטוח)</vt:lpstr>
      <vt:lpstr>אשכול 4 - עוקב מדדים</vt:lpstr>
      <vt:lpstr>אשכול 5 - אמונה (הלכה)</vt:lpstr>
      <vt:lpstr>מסלולי השקעה למקבלי קצבה</vt:lpstr>
      <vt:lpstr>מסלולים מתמחים למקבלי קצבה</vt:lpstr>
      <vt:lpstr>הלכה למקבלי קצבה</vt:lpstr>
      <vt:lpstr>אקסלנס אינווסט כללי</vt:lpstr>
      <vt:lpstr>אקסלנס אינווסט הלכתי</vt:lpstr>
      <vt:lpstr>מכבי סיעודית</vt:lpstr>
      <vt:lpstr>אקסלנס אינווסט-מסלולים מתמחים</vt:lpstr>
      <vt:lpstr> אקסלנס ישן</vt:lpstr>
      <vt:lpstr>אינווסט - מתמחים</vt:lpstr>
      <vt:lpstr>'אקסלנס אינווסט-מסלולים מתמחים'!WPrint_Area_W</vt:lpstr>
      <vt:lpstr>'אקסלנס אינווסט הלכתי'!WPrint_Area_W</vt:lpstr>
      <vt:lpstr>'אקסלנס אינווסט כללי'!WPrint_Area_W</vt:lpstr>
      <vt:lpstr>'אשכול 5 - אמונה (הלכה)'!WPrint_Area_W</vt:lpstr>
      <vt:lpstr>גילאי!WPrint_Area_W</vt:lpstr>
      <vt:lpstr>'הלכה למקבלי קצבה'!WPrint_Area_W</vt:lpstr>
      <vt:lpstr>'מכבי סיעודית'!WPrint_Area_W</vt:lpstr>
      <vt:lpstr>'מסלולי השקעה למקבלי קצבה'!WPrint_Area_W</vt:lpstr>
      <vt:lpstr>'פרט - אשכול 1 - אקטיבי'!WPrint_Area_W</vt:lpstr>
      <vt:lpstr>'פרט - אשכול 1 אקטיבי - אפולו'!WPrint_Area_W</vt:lpstr>
      <vt:lpstr>'פרט - אשכול 1 אקטיבי - בלאקרוק'!WPrint_Area_W</vt:lpstr>
      <vt:lpstr>'פרט - אשכול 4 - עוקב מדדים'!WPrint_Area_W</vt:lpstr>
      <vt:lpstr>'פרט - אשכול 5'!WPrint_Area_W</vt:lpstr>
      <vt:lpstr>'קרן ט'!WPrint_Area_W</vt:lpstr>
      <vt:lpstr>'קרן י'!WPrint_Area_W</vt:lpstr>
      <vt:lpstr>'תלוי גיל פאסיבי'!WPrint_Area_W</vt:lpstr>
    </vt:vector>
  </TitlesOfParts>
  <Manager>YanivC2@fnx.co.il</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מדיניות השקעה צפויה לשנת 2026 - ביטוח - עדכון מדיניות בלאקרוק מסלול מניות - עדכון יולי 2026</dc:title>
  <dc:creator>MashaB@fnx.co.il</dc:creator>
  <cp:lastModifiedBy>ניר קגל</cp:lastModifiedBy>
  <cp:lastPrinted>2019-12-01T07:57:19Z</cp:lastPrinted>
  <dcterms:created xsi:type="dcterms:W3CDTF">2012-06-04T17:07:45Z</dcterms:created>
  <dcterms:modified xsi:type="dcterms:W3CDTF">2026-07-07T04:17:37Z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חשבון מערכת</vt:lpwstr>
  </property>
  <property fmtid="{D5CDD505-2E9C-101B-9397-08002B2CF9AE}" pid="3" name="xd_Signature">
    <vt:lpwstr/>
  </property>
  <property fmtid="{D5CDD505-2E9C-101B-9397-08002B2CF9AE}" pid="4" name="Order">
    <vt:lpwstr>5500.00000000000</vt:lpwstr>
  </property>
  <property fmtid="{D5CDD505-2E9C-101B-9397-08002B2CF9AE}" pid="5" name="TemplateUrl">
    <vt:lpwstr/>
  </property>
  <property fmtid="{D5CDD505-2E9C-101B-9397-08002B2CF9AE}" pid="6" name="xd_ProgID">
    <vt:lpwstr/>
  </property>
  <property fmtid="{D5CDD505-2E9C-101B-9397-08002B2CF9AE}" pid="7" name="display_urn:schemas-microsoft-com:office:office#Author">
    <vt:lpwstr>חשבון מערכת</vt:lpwstr>
  </property>
  <property fmtid="{D5CDD505-2E9C-101B-9397-08002B2CF9AE}" pid="8" name="_SourceUrl">
    <vt:lpwstr/>
  </property>
  <property fmtid="{D5CDD505-2E9C-101B-9397-08002B2CF9AE}" pid="9" name="_SharedFileIndex">
    <vt:lpwstr/>
  </property>
  <property fmtid="{D5CDD505-2E9C-101B-9397-08002B2CF9AE}" pid="10" name="ContentTypeId">
    <vt:lpwstr>0x0101003005918AFDF62B4596BFBB7C146FA1E9</vt:lpwstr>
  </property>
</Properties>
</file>