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O:\Hashkaot\תיקיות אישיות\אריאל\מדיניות 2026\מדיניות - שליחה להנגשה\קבצים מונגשים\"/>
    </mc:Choice>
  </mc:AlternateContent>
  <xr:revisionPtr revIDLastSave="0" documentId="8_{6F446959-DD81-4882-AD8C-DD396754A341}" xr6:coauthVersionLast="47" xr6:coauthVersionMax="47" xr10:uidLastSave="{00000000-0000-0000-0000-000000000000}"/>
  <bookViews>
    <workbookView xWindow="-28920" yWindow="-120" windowWidth="29040" windowHeight="15720" tabRatio="886" xr2:uid="{00000000-000D-0000-FFFF-FFFF00000000}"/>
  </bookViews>
  <sheets>
    <sheet name="פנסיה מקיפה תלוי גיל" sheetId="14" r:id="rId1"/>
    <sheet name="פנסיה תלוי גיל פאסיבי" sheetId="20" state="hidden" r:id="rId2"/>
    <sheet name="מקיפה - אשכול 1 - אקטיבי" sheetId="32" r:id="rId3"/>
    <sheet name="מקיפה - אשכול 3 סחיר" sheetId="27" r:id="rId4"/>
    <sheet name="מקיפה- אשכול 4 - עוקב מדדים" sheetId="28" r:id="rId5"/>
    <sheet name="מקיפה אשכול 5 - הלכה" sheetId="16" r:id="rId6"/>
    <sheet name="מקיפה - מסלול השקעה למקבלי קצבה" sheetId="33" r:id="rId7"/>
    <sheet name="פנסיה מקיפה - מסלולים מתמחים" sheetId="21" state="hidden" r:id="rId8"/>
    <sheet name="פנסיה משלימה תלוי גיל" sheetId="15" r:id="rId9"/>
    <sheet name="משלימה - אשכול 1 - אקטיבי" sheetId="34" r:id="rId10"/>
    <sheet name="משלימה - אשכול 3 - סחיר" sheetId="30" r:id="rId11"/>
    <sheet name="משלימה - אשכול 4 - עוקב מדדים" sheetId="31" r:id="rId12"/>
    <sheet name="משלימה - אשכול 5 - אמונה" sheetId="22" r:id="rId13"/>
    <sheet name="מקיפה-פנסיונרים עד 31.12.17" sheetId="8" state="hidden" r:id="rId14"/>
    <sheet name="מקיפה-פנסיונרים זכאים" sheetId="9" state="hidden" r:id="rId15"/>
    <sheet name="מקיפה-פנסיונרים החל מ-1.1.18" sheetId="17" state="hidden" r:id="rId16"/>
    <sheet name="משלימה - מסלו השקעה למקבלי קצבה" sheetId="18" r:id="rId17"/>
    <sheet name="פנסיית יסוד" sheetId="12" r:id="rId18"/>
    <sheet name="מגן" sheetId="23" r:id="rId19"/>
    <sheet name="עמיתי דור ביניים" sheetId="29" r:id="rId20"/>
    <sheet name="קרן גמלאות של עורכי דין" sheetId="24" r:id="rId21"/>
  </sheets>
  <definedNames>
    <definedName name="_xlnm.Print_Area" localSheetId="18">מגן!$B$3:$H$13</definedName>
    <definedName name="_xlnm.Print_Area" localSheetId="15">'מקיפה-פנסיונרים החל מ-1.1.18'!$A$1:$F$17</definedName>
    <definedName name="_xlnm.Print_Area" localSheetId="14">'מקיפה-פנסיונרים זכאים'!$A$1:$F$17</definedName>
    <definedName name="_xlnm.Print_Area" localSheetId="13">'מקיפה-פנסיונרים עד 31.12.17'!$A$1:$F$17</definedName>
    <definedName name="_xlnm.Print_Area" localSheetId="2">'מקיפה - אשכול 1 - אקטיבי'!$B$1:$F$3</definedName>
    <definedName name="_xlnm.Print_Area" localSheetId="3">'מקיפה - אשכול 3 סחיר'!$B$1:$G$14</definedName>
    <definedName name="_xlnm.Print_Area" localSheetId="6">'מקיפה - מסלול השקעה למקבלי קצבה'!#REF!</definedName>
    <definedName name="_xlnm.Print_Area" localSheetId="5">'מקיפה אשכול 5 - הלכה'!$B$1:$F$16</definedName>
    <definedName name="_xlnm.Print_Area" localSheetId="9">'משלימה - אשכול 1 - אקטיבי'!#REF!</definedName>
    <definedName name="_xlnm.Print_Area" localSheetId="10">'משלימה - אשכול 3 - סחיר'!$B$1:$H$13</definedName>
    <definedName name="_xlnm.Print_Area" localSheetId="12">'משלימה - אשכול 5 - אמונה'!#REF!</definedName>
    <definedName name="_xlnm.Print_Area" localSheetId="16">'משלימה - מסלו השקעה למקבלי קצבה'!$A$1:$E$17</definedName>
    <definedName name="_xlnm.Print_Area" localSheetId="19">'עמיתי דור ביניים'!$A$1:$G$19</definedName>
    <definedName name="_xlnm.Print_Area" localSheetId="7">'פנסיה מקיפה - מסלולים מתמחים'!#REF!</definedName>
    <definedName name="_xlnm.Print_Area" localSheetId="0">'פנסיה מקיפה תלוי גיל'!$B$1:$F$50</definedName>
    <definedName name="_xlnm.Print_Area" localSheetId="8">'פנסיה משלימה תלוי גיל'!$B$1:$F$41</definedName>
    <definedName name="_xlnm.Print_Area" localSheetId="17">'פנסיית יסוד'!$A$1:$G$20</definedName>
    <definedName name="_xlnm.Print_Area" localSheetId="20">'קרן גמלאות של עורכי דין'!$A$3:$G$13</definedName>
    <definedName name="Z_1E7BC9D9_4D0B_4817_A4C3_8EF85EF5043F_.wvu.Cols" localSheetId="18" hidden="1">מגן!#REF!</definedName>
    <definedName name="Z_1E7BC9D9_4D0B_4817_A4C3_8EF85EF5043F_.wvu.Cols" localSheetId="15" hidden="1">'מקיפה-פנסיונרים החל מ-1.1.18'!#REF!</definedName>
    <definedName name="Z_1E7BC9D9_4D0B_4817_A4C3_8EF85EF5043F_.wvu.Cols" localSheetId="14" hidden="1">'מקיפה-פנסיונרים זכאים'!$B:$B</definedName>
    <definedName name="Z_1E7BC9D9_4D0B_4817_A4C3_8EF85EF5043F_.wvu.Cols" localSheetId="13" hidden="1">'מקיפה-פנסיונרים עד 31.12.17'!$B:$B</definedName>
    <definedName name="Z_1E7BC9D9_4D0B_4817_A4C3_8EF85EF5043F_.wvu.Cols" localSheetId="2" hidden="1">'מקיפה - אשכול 1 - אקטיבי'!#REF!</definedName>
    <definedName name="Z_1E7BC9D9_4D0B_4817_A4C3_8EF85EF5043F_.wvu.Cols" localSheetId="3" hidden="1">'מקיפה - אשכול 3 סחיר'!#REF!</definedName>
    <definedName name="Z_1E7BC9D9_4D0B_4817_A4C3_8EF85EF5043F_.wvu.Cols" localSheetId="16" hidden="1">'משלימה - מסלו השקעה למקבלי קצבה'!#REF!</definedName>
    <definedName name="Z_1E7BC9D9_4D0B_4817_A4C3_8EF85EF5043F_.wvu.Cols" localSheetId="19" hidden="1">'עמיתי דור ביניים'!$B:$B</definedName>
    <definedName name="Z_1E7BC9D9_4D0B_4817_A4C3_8EF85EF5043F_.wvu.Cols" localSheetId="17" hidden="1">'פנסיית יסוד'!#REF!</definedName>
    <definedName name="Z_1E7BC9D9_4D0B_4817_A4C3_8EF85EF5043F_.wvu.Cols" localSheetId="20" hidden="1">'קרן גמלאות של עורכי דין'!#REF!</definedName>
    <definedName name="Z_1E7BC9D9_4D0B_4817_A4C3_8EF85EF5043F_.wvu.PrintArea" localSheetId="18" hidden="1">מגן!$B$1:$H$16</definedName>
    <definedName name="Z_1E7BC9D9_4D0B_4817_A4C3_8EF85EF5043F_.wvu.PrintArea" localSheetId="15" hidden="1">'מקיפה-פנסיונרים החל מ-1.1.18'!$B$1:$E$1</definedName>
    <definedName name="Z_1E7BC9D9_4D0B_4817_A4C3_8EF85EF5043F_.wvu.PrintArea" localSheetId="14" hidden="1">'מקיפה-פנסיונרים זכאים'!$A$1:$F$14</definedName>
    <definedName name="Z_1E7BC9D9_4D0B_4817_A4C3_8EF85EF5043F_.wvu.PrintArea" localSheetId="13" hidden="1">'מקיפה-פנסיונרים עד 31.12.17'!$B$1:$F$1</definedName>
    <definedName name="Z_1E7BC9D9_4D0B_4817_A4C3_8EF85EF5043F_.wvu.PrintArea" localSheetId="2" hidden="1">'מקיפה - אשכול 1 - אקטיבי'!$B$1:$F$3</definedName>
    <definedName name="Z_1E7BC9D9_4D0B_4817_A4C3_8EF85EF5043F_.wvu.PrintArea" localSheetId="3" hidden="1">'מקיפה - אשכול 3 סחיר'!$B$1:$G$13</definedName>
    <definedName name="Z_1E7BC9D9_4D0B_4817_A4C3_8EF85EF5043F_.wvu.PrintArea" localSheetId="16" hidden="1">'משלימה - מסלו השקעה למקבלי קצבה'!$A$1:$D$13</definedName>
    <definedName name="Z_1E7BC9D9_4D0B_4817_A4C3_8EF85EF5043F_.wvu.PrintArea" localSheetId="19" hidden="1">'עמיתי דור ביניים'!$A$1:$G$16</definedName>
    <definedName name="Z_1E7BC9D9_4D0B_4817_A4C3_8EF85EF5043F_.wvu.PrintArea" localSheetId="17" hidden="1">'פנסיית יסוד'!$A$1:$G$17</definedName>
    <definedName name="Z_1E7BC9D9_4D0B_4817_A4C3_8EF85EF5043F_.wvu.PrintArea" localSheetId="20" hidden="1">'קרן גמלאות של עורכי דין'!$A$1:$G$16</definedName>
    <definedName name="Z_1E7BC9D9_4D0B_4817_A4C3_8EF85EF5043F_.wvu.Rows" localSheetId="18" hidden="1">מגן!#REF!</definedName>
    <definedName name="Z_1E7BC9D9_4D0B_4817_A4C3_8EF85EF5043F_.wvu.Rows" localSheetId="15" hidden="1">'מקיפה-פנסיונרים החל מ-1.1.18'!#REF!</definedName>
    <definedName name="Z_1E7BC9D9_4D0B_4817_A4C3_8EF85EF5043F_.wvu.Rows" localSheetId="14" hidden="1">'מקיפה-פנסיונרים זכאים'!$5:$5</definedName>
    <definedName name="Z_1E7BC9D9_4D0B_4817_A4C3_8EF85EF5043F_.wvu.Rows" localSheetId="13" hidden="1">'מקיפה-פנסיונרים עד 31.12.17'!#REF!</definedName>
    <definedName name="Z_1E7BC9D9_4D0B_4817_A4C3_8EF85EF5043F_.wvu.Rows" localSheetId="2" hidden="1">'מקיפה - אשכול 1 - אקטיבי'!#REF!</definedName>
    <definedName name="Z_1E7BC9D9_4D0B_4817_A4C3_8EF85EF5043F_.wvu.Rows" localSheetId="3" hidden="1">'מקיפה - אשכול 3 סחיר'!#REF!</definedName>
    <definedName name="Z_1E7BC9D9_4D0B_4817_A4C3_8EF85EF5043F_.wvu.Rows" localSheetId="16" hidden="1">'משלימה - מסלו השקעה למקבלי קצבה'!$5:$5</definedName>
    <definedName name="Z_1E7BC9D9_4D0B_4817_A4C3_8EF85EF5043F_.wvu.Rows" localSheetId="19" hidden="1">'עמיתי דור ביניים'!#REF!</definedName>
    <definedName name="Z_1E7BC9D9_4D0B_4817_A4C3_8EF85EF5043F_.wvu.Rows" localSheetId="17" hidden="1">'פנסיית יסוד'!#REF!</definedName>
    <definedName name="Z_1E7BC9D9_4D0B_4817_A4C3_8EF85EF5043F_.wvu.Rows" localSheetId="20" hidden="1">'קרן גמלאות של עורכי דין'!#REF!</definedName>
    <definedName name="Z_3A5C5383_6F57_40E5_AD89_51555C7DA784_.wvu.Cols" localSheetId="18" hidden="1">מגן!#REF!</definedName>
    <definedName name="Z_3A5C5383_6F57_40E5_AD89_51555C7DA784_.wvu.Cols" localSheetId="15" hidden="1">'מקיפה-פנסיונרים החל מ-1.1.18'!#REF!</definedName>
    <definedName name="Z_3A5C5383_6F57_40E5_AD89_51555C7DA784_.wvu.Cols" localSheetId="14" hidden="1">'מקיפה-פנסיונרים זכאים'!$B:$B</definedName>
    <definedName name="Z_3A5C5383_6F57_40E5_AD89_51555C7DA784_.wvu.Cols" localSheetId="13" hidden="1">'מקיפה-פנסיונרים עד 31.12.17'!$B:$B</definedName>
    <definedName name="Z_3A5C5383_6F57_40E5_AD89_51555C7DA784_.wvu.Cols" localSheetId="2" hidden="1">'מקיפה - אשכול 1 - אקטיבי'!#REF!</definedName>
    <definedName name="Z_3A5C5383_6F57_40E5_AD89_51555C7DA784_.wvu.Cols" localSheetId="3" hidden="1">'מקיפה - אשכול 3 סחיר'!#REF!</definedName>
    <definedName name="Z_3A5C5383_6F57_40E5_AD89_51555C7DA784_.wvu.Cols" localSheetId="16" hidden="1">'משלימה - מסלו השקעה למקבלי קצבה'!#REF!</definedName>
    <definedName name="Z_3A5C5383_6F57_40E5_AD89_51555C7DA784_.wvu.Cols" localSheetId="19" hidden="1">'עמיתי דור ביניים'!$B:$B</definedName>
    <definedName name="Z_3A5C5383_6F57_40E5_AD89_51555C7DA784_.wvu.Cols" localSheetId="17" hidden="1">'פנסיית יסוד'!#REF!</definedName>
    <definedName name="Z_3A5C5383_6F57_40E5_AD89_51555C7DA784_.wvu.Cols" localSheetId="20" hidden="1">'קרן גמלאות של עורכי דין'!#REF!</definedName>
    <definedName name="Z_3A5C5383_6F57_40E5_AD89_51555C7DA784_.wvu.PrintArea" localSheetId="18" hidden="1">מגן!$B$1:$H$16</definedName>
    <definedName name="Z_3A5C5383_6F57_40E5_AD89_51555C7DA784_.wvu.PrintArea" localSheetId="15" hidden="1">'מקיפה-פנסיונרים החל מ-1.1.18'!$B$1:$E$1</definedName>
    <definedName name="Z_3A5C5383_6F57_40E5_AD89_51555C7DA784_.wvu.PrintArea" localSheetId="14" hidden="1">'מקיפה-פנסיונרים זכאים'!$A$1:$F$14</definedName>
    <definedName name="Z_3A5C5383_6F57_40E5_AD89_51555C7DA784_.wvu.PrintArea" localSheetId="13" hidden="1">'מקיפה-פנסיונרים עד 31.12.17'!$B$1:$F$1</definedName>
    <definedName name="Z_3A5C5383_6F57_40E5_AD89_51555C7DA784_.wvu.PrintArea" localSheetId="2" hidden="1">'מקיפה - אשכול 1 - אקטיבי'!$B$1:$F$3</definedName>
    <definedName name="Z_3A5C5383_6F57_40E5_AD89_51555C7DA784_.wvu.PrintArea" localSheetId="3" hidden="1">'מקיפה - אשכול 3 סחיר'!$B$1:$G$13</definedName>
    <definedName name="Z_3A5C5383_6F57_40E5_AD89_51555C7DA784_.wvu.PrintArea" localSheetId="16" hidden="1">'משלימה - מסלו השקעה למקבלי קצבה'!$A$1:$D$13</definedName>
    <definedName name="Z_3A5C5383_6F57_40E5_AD89_51555C7DA784_.wvu.PrintArea" localSheetId="19" hidden="1">'עמיתי דור ביניים'!$A$1:$G$16</definedName>
    <definedName name="Z_3A5C5383_6F57_40E5_AD89_51555C7DA784_.wvu.PrintArea" localSheetId="17" hidden="1">'פנסיית יסוד'!$A$1:$G$17</definedName>
    <definedName name="Z_3A5C5383_6F57_40E5_AD89_51555C7DA784_.wvu.PrintArea" localSheetId="20" hidden="1">'קרן גמלאות של עורכי דין'!$A$1:$G$16</definedName>
    <definedName name="Z_3A5C5383_6F57_40E5_AD89_51555C7DA784_.wvu.Rows" localSheetId="18" hidden="1">מגן!#REF!</definedName>
    <definedName name="Z_3A5C5383_6F57_40E5_AD89_51555C7DA784_.wvu.Rows" localSheetId="15" hidden="1">'מקיפה-פנסיונרים החל מ-1.1.18'!#REF!</definedName>
    <definedName name="Z_3A5C5383_6F57_40E5_AD89_51555C7DA784_.wvu.Rows" localSheetId="14" hidden="1">'מקיפה-פנסיונרים זכאים'!$5:$5</definedName>
    <definedName name="Z_3A5C5383_6F57_40E5_AD89_51555C7DA784_.wvu.Rows" localSheetId="13" hidden="1">'מקיפה-פנסיונרים עד 31.12.17'!#REF!</definedName>
    <definedName name="Z_3A5C5383_6F57_40E5_AD89_51555C7DA784_.wvu.Rows" localSheetId="2" hidden="1">'מקיפה - אשכול 1 - אקטיבי'!#REF!</definedName>
    <definedName name="Z_3A5C5383_6F57_40E5_AD89_51555C7DA784_.wvu.Rows" localSheetId="3" hidden="1">'מקיפה - אשכול 3 סחיר'!#REF!</definedName>
    <definedName name="Z_3A5C5383_6F57_40E5_AD89_51555C7DA784_.wvu.Rows" localSheetId="16" hidden="1">'משלימה - מסלו השקעה למקבלי קצבה'!$5:$5</definedName>
    <definedName name="Z_3A5C5383_6F57_40E5_AD89_51555C7DA784_.wvu.Rows" localSheetId="19" hidden="1">'עמיתי דור ביניים'!#REF!</definedName>
    <definedName name="Z_3A5C5383_6F57_40E5_AD89_51555C7DA784_.wvu.Rows" localSheetId="17" hidden="1">'פנסיית יסוד'!#REF!</definedName>
    <definedName name="Z_3A5C5383_6F57_40E5_AD89_51555C7DA784_.wvu.Rows" localSheetId="20" hidden="1">'קרן גמלאות של עורכי דין'!#REF!</definedName>
  </definedNames>
  <calcPr calcId="191029" iterate="1"/>
  <customWorkbookViews>
    <customWorkbookView name="USF11643 - תצוגה אישית" guid="{3A5C5383-6F57-40E5-AD89-51555C7DA784}" mergeInterval="0" personalView="1" maximized="1" xWindow="1" yWindow="1" windowWidth="1152" windowHeight="569" activeSheetId="1" showComments="commIndAndComment"/>
    <customWorkbookView name="nira hay - תצוגה אישית" guid="{1E7BC9D9-4D0B-4817-A4C3-8EF85EF5043F}" mergeInterval="0" personalView="1" maximized="1" windowWidth="1152" windowHeight="55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28" l="1"/>
  <c r="B12" i="29"/>
  <c r="C12" i="23"/>
  <c r="B13" i="12"/>
  <c r="B25" i="18"/>
  <c r="B12" i="18"/>
  <c r="C20" i="22"/>
  <c r="C8" i="22"/>
  <c r="B43" i="31"/>
  <c r="B32" i="31"/>
  <c r="B21" i="31"/>
  <c r="B10" i="31"/>
  <c r="C43" i="30"/>
  <c r="C31" i="30"/>
  <c r="C10" i="30"/>
  <c r="C32" i="34"/>
  <c r="C20" i="34"/>
  <c r="C9" i="34"/>
  <c r="D20" i="34"/>
  <c r="C37" i="15"/>
  <c r="C24" i="15"/>
  <c r="C11" i="15"/>
  <c r="C35" i="33"/>
  <c r="C24" i="33"/>
  <c r="C12" i="33"/>
  <c r="C12" i="16"/>
  <c r="B49" i="28"/>
  <c r="B38" i="28"/>
  <c r="B26" i="28"/>
  <c r="B14" i="28"/>
  <c r="C37" i="27"/>
  <c r="C24" i="27"/>
  <c r="C11" i="27"/>
  <c r="C39" i="32"/>
  <c r="C26" i="32"/>
  <c r="C12" i="32"/>
  <c r="C44" i="14"/>
  <c r="D12" i="32"/>
  <c r="D26" i="32"/>
  <c r="D39" i="32"/>
  <c r="C30" i="14"/>
  <c r="C15" i="14"/>
  <c r="G28" i="34" l="1"/>
  <c r="F30" i="31" l="1"/>
  <c r="E30" i="31"/>
  <c r="F23" i="18" l="1"/>
  <c r="D24" i="33" l="1"/>
  <c r="G20" i="33"/>
  <c r="F20" i="33"/>
  <c r="F13" i="24" l="1"/>
  <c r="E13" i="24"/>
  <c r="F10" i="24"/>
  <c r="E10" i="24"/>
  <c r="F9" i="24"/>
  <c r="E9" i="24"/>
  <c r="F8" i="24"/>
  <c r="E8" i="24"/>
  <c r="F7" i="24"/>
  <c r="E7" i="24"/>
  <c r="F6" i="24"/>
  <c r="E6" i="24"/>
  <c r="G13" i="23"/>
  <c r="F13" i="23"/>
  <c r="G10" i="23"/>
  <c r="F10" i="23"/>
  <c r="G9" i="23"/>
  <c r="F9" i="23"/>
  <c r="G8" i="23"/>
  <c r="F8" i="23"/>
  <c r="G7" i="23"/>
  <c r="F7" i="23"/>
  <c r="G6" i="23"/>
  <c r="F6" i="23"/>
  <c r="F13" i="29"/>
  <c r="E13" i="29"/>
  <c r="F10" i="29"/>
  <c r="E10" i="29"/>
  <c r="F9" i="29"/>
  <c r="E9" i="29"/>
  <c r="F8" i="29"/>
  <c r="E8" i="29"/>
  <c r="F7" i="29"/>
  <c r="E7" i="29"/>
  <c r="F6" i="29"/>
  <c r="E6" i="29"/>
  <c r="F14" i="12"/>
  <c r="E14" i="12"/>
  <c r="F11" i="12"/>
  <c r="E11" i="12"/>
  <c r="F10" i="12"/>
  <c r="E10" i="12"/>
  <c r="F9" i="12"/>
  <c r="E9" i="12"/>
  <c r="F8" i="12"/>
  <c r="E8" i="12"/>
  <c r="F7" i="12"/>
  <c r="E7" i="12"/>
  <c r="F6" i="12"/>
  <c r="E6" i="12"/>
  <c r="F26" i="18"/>
  <c r="E26" i="18"/>
  <c r="E23" i="18"/>
  <c r="F13" i="18"/>
  <c r="E13" i="18"/>
  <c r="F10" i="18"/>
  <c r="E10" i="18"/>
  <c r="F9" i="18"/>
  <c r="E9" i="18"/>
  <c r="F8" i="18"/>
  <c r="E8" i="18"/>
  <c r="F7" i="18"/>
  <c r="E7" i="18"/>
  <c r="F6" i="18"/>
  <c r="E6" i="18"/>
  <c r="G21" i="22"/>
  <c r="F21" i="22"/>
  <c r="G18" i="22"/>
  <c r="F18" i="22"/>
  <c r="G17" i="22"/>
  <c r="F17" i="22"/>
  <c r="G16" i="22"/>
  <c r="F16" i="22"/>
  <c r="G9" i="22"/>
  <c r="F9" i="22"/>
  <c r="G6" i="22"/>
  <c r="F6" i="22"/>
  <c r="F44" i="31"/>
  <c r="E44" i="31"/>
  <c r="F41" i="31"/>
  <c r="E41" i="31"/>
  <c r="F40" i="31"/>
  <c r="E40" i="31"/>
  <c r="F33" i="31"/>
  <c r="E33" i="31"/>
  <c r="F29" i="31"/>
  <c r="E29" i="31"/>
  <c r="F22" i="31"/>
  <c r="E22" i="31"/>
  <c r="F19" i="31"/>
  <c r="E19" i="31"/>
  <c r="F18" i="31"/>
  <c r="E18" i="31"/>
  <c r="F11" i="31"/>
  <c r="E11" i="31"/>
  <c r="F8" i="31"/>
  <c r="E8" i="31"/>
  <c r="F7" i="31"/>
  <c r="E7" i="31"/>
  <c r="F6" i="31"/>
  <c r="E6" i="31"/>
  <c r="G44" i="30"/>
  <c r="F44" i="30"/>
  <c r="G41" i="30"/>
  <c r="F41" i="30"/>
  <c r="G40" i="30"/>
  <c r="F40" i="30"/>
  <c r="G39" i="30"/>
  <c r="F39" i="30"/>
  <c r="G32" i="30"/>
  <c r="F32" i="30"/>
  <c r="G29" i="30"/>
  <c r="F29" i="30"/>
  <c r="G28" i="30"/>
  <c r="F28" i="30"/>
  <c r="G11" i="30"/>
  <c r="F11" i="30"/>
  <c r="G8" i="30"/>
  <c r="F8" i="30"/>
  <c r="G7" i="30"/>
  <c r="F7" i="30"/>
  <c r="G6" i="30"/>
  <c r="F6" i="30"/>
  <c r="G33" i="34"/>
  <c r="F33" i="34"/>
  <c r="G30" i="34"/>
  <c r="F30" i="34"/>
  <c r="G29" i="34"/>
  <c r="F29" i="34"/>
  <c r="F28" i="34"/>
  <c r="G21" i="34"/>
  <c r="F21" i="34"/>
  <c r="G18" i="34"/>
  <c r="F18" i="34"/>
  <c r="G17" i="34"/>
  <c r="F17" i="34"/>
  <c r="G10" i="34"/>
  <c r="F10" i="34"/>
  <c r="G7" i="34"/>
  <c r="F7" i="34"/>
  <c r="G6" i="34"/>
  <c r="F6" i="34"/>
  <c r="G38" i="15"/>
  <c r="F38" i="15"/>
  <c r="G35" i="15"/>
  <c r="F35" i="15"/>
  <c r="G34" i="15"/>
  <c r="F34" i="15"/>
  <c r="G33" i="15"/>
  <c r="F33" i="15"/>
  <c r="G32" i="15"/>
  <c r="F32" i="15"/>
  <c r="G25" i="15"/>
  <c r="F25" i="15"/>
  <c r="G22" i="15"/>
  <c r="F22" i="15"/>
  <c r="G21" i="15"/>
  <c r="F21" i="15"/>
  <c r="G20" i="15"/>
  <c r="F20" i="15"/>
  <c r="G19" i="15"/>
  <c r="F19" i="15"/>
  <c r="G12" i="15"/>
  <c r="F12" i="15"/>
  <c r="G9" i="15"/>
  <c r="F9" i="15"/>
  <c r="G8" i="15"/>
  <c r="F8" i="15"/>
  <c r="G7" i="15"/>
  <c r="F7" i="15"/>
  <c r="G6" i="15"/>
  <c r="F6" i="15"/>
  <c r="G13" i="33"/>
  <c r="F13" i="33"/>
  <c r="G10" i="33"/>
  <c r="F10" i="33"/>
  <c r="G9" i="33"/>
  <c r="F9" i="33"/>
  <c r="G8" i="33"/>
  <c r="F8" i="33"/>
  <c r="G7" i="33"/>
  <c r="F7" i="33"/>
  <c r="G6" i="33"/>
  <c r="F6" i="33"/>
  <c r="G36" i="33"/>
  <c r="F36" i="33"/>
  <c r="G33" i="33"/>
  <c r="F33" i="33"/>
  <c r="G32" i="33"/>
  <c r="F32" i="33"/>
  <c r="G25" i="33"/>
  <c r="F25" i="33"/>
  <c r="G22" i="33"/>
  <c r="F22" i="33"/>
  <c r="G21" i="33"/>
  <c r="F21" i="33"/>
  <c r="G13" i="16"/>
  <c r="F13" i="16"/>
  <c r="G10" i="16"/>
  <c r="F10" i="16"/>
  <c r="G9" i="16"/>
  <c r="F9" i="16"/>
  <c r="G8" i="16"/>
  <c r="F8" i="16"/>
  <c r="G7" i="16"/>
  <c r="F7" i="16"/>
  <c r="F50" i="28"/>
  <c r="E50" i="28"/>
  <c r="F47" i="28"/>
  <c r="E47" i="28"/>
  <c r="F46" i="28"/>
  <c r="E46" i="28"/>
  <c r="F39" i="28"/>
  <c r="E39" i="28"/>
  <c r="F36" i="28"/>
  <c r="E36" i="28"/>
  <c r="F35" i="28"/>
  <c r="E35" i="28"/>
  <c r="F34" i="28"/>
  <c r="E34" i="28"/>
  <c r="G27" i="28"/>
  <c r="F27" i="28"/>
  <c r="G24" i="28"/>
  <c r="F24" i="28"/>
  <c r="G23" i="28"/>
  <c r="F23" i="28"/>
  <c r="G22" i="28"/>
  <c r="F22" i="28"/>
  <c r="F15" i="28"/>
  <c r="E15" i="28"/>
  <c r="F12" i="28"/>
  <c r="E12" i="28"/>
  <c r="F11" i="28"/>
  <c r="E11" i="28"/>
  <c r="F10" i="28"/>
  <c r="E10" i="28"/>
  <c r="F9" i="28"/>
  <c r="E9" i="28"/>
  <c r="F8" i="28"/>
  <c r="E8" i="28"/>
  <c r="G38" i="27"/>
  <c r="F38" i="27"/>
  <c r="G35" i="27"/>
  <c r="F35" i="27"/>
  <c r="G34" i="27"/>
  <c r="F34" i="27"/>
  <c r="G33" i="27"/>
  <c r="F33" i="27"/>
  <c r="G32" i="27"/>
  <c r="F32" i="27"/>
  <c r="G25" i="27"/>
  <c r="F25" i="27"/>
  <c r="G22" i="27"/>
  <c r="F22" i="27"/>
  <c r="G21" i="27"/>
  <c r="F21" i="27"/>
  <c r="G20" i="27"/>
  <c r="F20" i="27"/>
  <c r="G19" i="27"/>
  <c r="F19" i="27"/>
  <c r="G12" i="27"/>
  <c r="F12" i="27"/>
  <c r="G9" i="27"/>
  <c r="F9" i="27"/>
  <c r="G8" i="27"/>
  <c r="F8" i="27"/>
  <c r="G7" i="27"/>
  <c r="F7" i="27"/>
  <c r="G6" i="27"/>
  <c r="F6" i="27"/>
  <c r="G40" i="32"/>
  <c r="F40" i="32"/>
  <c r="G37" i="32"/>
  <c r="F37" i="32"/>
  <c r="G36" i="32"/>
  <c r="F36" i="32"/>
  <c r="G35" i="32"/>
  <c r="F35" i="32"/>
  <c r="G34" i="32"/>
  <c r="F34" i="32"/>
  <c r="G27" i="32"/>
  <c r="F27" i="32"/>
  <c r="G24" i="32"/>
  <c r="F24" i="32"/>
  <c r="G23" i="32"/>
  <c r="F23" i="32"/>
  <c r="G22" i="32"/>
  <c r="F22" i="32"/>
  <c r="G21" i="32"/>
  <c r="F21" i="32"/>
  <c r="G20" i="32"/>
  <c r="F20" i="32"/>
  <c r="G13" i="32"/>
  <c r="F13" i="32"/>
  <c r="G10" i="32"/>
  <c r="F10" i="32"/>
  <c r="G9" i="32"/>
  <c r="F9" i="32"/>
  <c r="G8" i="32"/>
  <c r="F8" i="32"/>
  <c r="G45" i="14"/>
  <c r="F45" i="14"/>
  <c r="G42" i="14"/>
  <c r="F42" i="14"/>
  <c r="G41" i="14"/>
  <c r="F41" i="14"/>
  <c r="G40" i="14"/>
  <c r="F40" i="14"/>
  <c r="G39" i="14"/>
  <c r="F39" i="14"/>
  <c r="G38" i="14"/>
  <c r="F38" i="14"/>
  <c r="G31" i="14"/>
  <c r="F31" i="14"/>
  <c r="G28" i="14"/>
  <c r="F28" i="14"/>
  <c r="G27" i="14"/>
  <c r="F27" i="14"/>
  <c r="G26" i="14"/>
  <c r="F26" i="14"/>
  <c r="G25" i="14"/>
  <c r="F25" i="14"/>
  <c r="G24" i="14"/>
  <c r="F24" i="14"/>
  <c r="G23" i="14"/>
  <c r="F23" i="14"/>
  <c r="G16" i="14"/>
  <c r="F16" i="14"/>
  <c r="F7" i="14"/>
  <c r="G7" i="14"/>
  <c r="F8" i="14"/>
  <c r="G8" i="14"/>
  <c r="F9" i="14"/>
  <c r="G9" i="14"/>
  <c r="F10" i="14"/>
  <c r="G10" i="14"/>
  <c r="F11" i="14"/>
  <c r="G11" i="14"/>
  <c r="F12" i="14"/>
  <c r="G12" i="14"/>
  <c r="F13" i="14"/>
  <c r="G13" i="14"/>
  <c r="G6" i="14"/>
  <c r="F6" i="14"/>
  <c r="C12" i="24"/>
  <c r="D12" i="23"/>
  <c r="C12" i="29"/>
  <c r="C13" i="12"/>
  <c r="C25" i="18"/>
  <c r="C12" i="18"/>
  <c r="D20" i="22"/>
  <c r="D8" i="22"/>
  <c r="C43" i="31"/>
  <c r="C32" i="31"/>
  <c r="C21" i="31"/>
  <c r="C10" i="31"/>
  <c r="D43" i="30"/>
  <c r="D31" i="30"/>
  <c r="D10" i="30"/>
  <c r="D32" i="34"/>
  <c r="D9" i="34"/>
  <c r="D37" i="15"/>
  <c r="D24" i="15"/>
  <c r="D11" i="15"/>
  <c r="D35" i="33"/>
  <c r="D12" i="33"/>
  <c r="D12" i="16"/>
  <c r="C49" i="28"/>
  <c r="C38" i="28"/>
  <c r="D26" i="28"/>
  <c r="C14" i="28"/>
  <c r="D37" i="27"/>
  <c r="D24" i="27"/>
  <c r="D11" i="27"/>
  <c r="D44" i="14"/>
  <c r="D30" i="14"/>
  <c r="D15" i="14"/>
  <c r="I22" i="30" l="1"/>
  <c r="H22" i="30"/>
  <c r="E21" i="30"/>
  <c r="I19" i="30"/>
  <c r="H19" i="30"/>
  <c r="I18" i="30"/>
  <c r="I17" i="30"/>
  <c r="H17" i="30"/>
  <c r="E61" i="34"/>
  <c r="C61" i="34"/>
  <c r="E59" i="34"/>
  <c r="C59" i="34"/>
  <c r="E58" i="34"/>
  <c r="C58" i="34"/>
  <c r="E52" i="34"/>
  <c r="C52" i="34"/>
  <c r="E50" i="34"/>
  <c r="C50" i="34"/>
  <c r="E49" i="34"/>
  <c r="C49" i="34"/>
  <c r="G47" i="33" l="1"/>
  <c r="F48" i="33"/>
  <c r="G48" i="33"/>
  <c r="F49" i="33"/>
  <c r="G49" i="33"/>
  <c r="F50" i="33"/>
  <c r="G50" i="33"/>
  <c r="G51" i="33"/>
  <c r="C53" i="33"/>
  <c r="E98" i="33" l="1"/>
  <c r="C98" i="33"/>
  <c r="E96" i="33"/>
  <c r="C96" i="33"/>
  <c r="E95" i="33"/>
  <c r="C95" i="33"/>
  <c r="E94" i="33"/>
  <c r="C94" i="33"/>
  <c r="E86" i="33"/>
  <c r="C86" i="33"/>
  <c r="E85" i="33"/>
  <c r="C85" i="33"/>
  <c r="E84" i="33"/>
  <c r="C84" i="33"/>
  <c r="E75" i="33"/>
  <c r="C75" i="33"/>
  <c r="E74" i="33"/>
  <c r="C74" i="33"/>
  <c r="E73" i="33"/>
  <c r="C73" i="33"/>
  <c r="C66" i="33"/>
  <c r="G64" i="33"/>
  <c r="G63" i="33"/>
  <c r="F63" i="33"/>
  <c r="G62" i="33"/>
  <c r="G61" i="33"/>
  <c r="F61" i="33"/>
  <c r="F69" i="21" l="1"/>
  <c r="E69" i="21"/>
  <c r="C68" i="21"/>
  <c r="F67" i="21"/>
  <c r="E67" i="21"/>
  <c r="F66" i="21"/>
  <c r="E66" i="21"/>
  <c r="F65" i="21"/>
  <c r="E65" i="21"/>
  <c r="C58" i="21"/>
  <c r="F57" i="21"/>
  <c r="E57" i="21"/>
  <c r="F56" i="21"/>
  <c r="E56" i="21"/>
  <c r="F55" i="21"/>
  <c r="E55" i="21"/>
  <c r="C48" i="21"/>
  <c r="F46" i="21"/>
  <c r="E46" i="21"/>
  <c r="F45" i="21"/>
  <c r="E45" i="21"/>
  <c r="F44" i="21"/>
  <c r="E44" i="21"/>
  <c r="C37" i="21"/>
  <c r="F35" i="21"/>
  <c r="F34" i="21"/>
  <c r="E34" i="21"/>
  <c r="F33" i="21"/>
  <c r="F32" i="21"/>
  <c r="E32" i="21"/>
  <c r="C25" i="21"/>
  <c r="F23" i="21"/>
  <c r="F22" i="21"/>
  <c r="E22" i="21"/>
  <c r="F21" i="21"/>
  <c r="E21" i="21"/>
  <c r="F20" i="21"/>
  <c r="E20" i="21"/>
  <c r="F19" i="21"/>
  <c r="C12" i="21"/>
  <c r="F11" i="21"/>
  <c r="E11" i="21"/>
  <c r="F10" i="21"/>
  <c r="F9" i="21"/>
  <c r="E9" i="21"/>
  <c r="F8" i="21"/>
  <c r="E8" i="21"/>
  <c r="F7" i="21"/>
  <c r="E7" i="21"/>
  <c r="F6" i="21"/>
  <c r="E6" i="21"/>
  <c r="E14" i="8"/>
  <c r="G57" i="20"/>
  <c r="H57" i="20"/>
  <c r="H106" i="20"/>
  <c r="G106" i="20"/>
  <c r="H71" i="20"/>
  <c r="G71" i="20"/>
  <c r="H35" i="20"/>
  <c r="G35" i="20"/>
  <c r="H17" i="20"/>
  <c r="G8" i="20"/>
  <c r="E14" i="17"/>
  <c r="D14" i="17"/>
  <c r="E11" i="17"/>
  <c r="D11" i="17"/>
  <c r="E10" i="17"/>
  <c r="D10" i="17"/>
  <c r="E9" i="17"/>
  <c r="D9" i="17"/>
  <c r="E8" i="17"/>
  <c r="D8" i="17"/>
  <c r="E7" i="17"/>
  <c r="D7" i="17"/>
  <c r="E6" i="17"/>
  <c r="D6" i="17"/>
  <c r="B13" i="17"/>
  <c r="E11" i="9"/>
  <c r="E10" i="9"/>
  <c r="E9" i="9"/>
  <c r="E8" i="9"/>
  <c r="D8" i="9"/>
  <c r="E7" i="9"/>
  <c r="E6" i="9"/>
  <c r="E11" i="8"/>
  <c r="E10" i="8"/>
  <c r="E9" i="8"/>
  <c r="E8" i="8"/>
  <c r="D8" i="8"/>
  <c r="E7" i="8"/>
  <c r="E6" i="8"/>
  <c r="H80" i="20"/>
  <c r="G80" i="20"/>
  <c r="H88" i="20"/>
  <c r="G88" i="20"/>
  <c r="H92" i="20"/>
  <c r="G92" i="20"/>
  <c r="H96" i="20"/>
  <c r="G96" i="20"/>
  <c r="G25" i="20"/>
  <c r="H61" i="20"/>
  <c r="G61" i="20"/>
  <c r="H53" i="20"/>
  <c r="H44" i="20"/>
  <c r="G44" i="20"/>
  <c r="H25" i="20"/>
  <c r="H21" i="20"/>
  <c r="G21" i="20"/>
  <c r="H8" i="20"/>
</calcChain>
</file>

<file path=xl/sharedStrings.xml><?xml version="1.0" encoding="utf-8"?>
<sst xmlns="http://schemas.openxmlformats.org/spreadsheetml/2006/main" count="1345" uniqueCount="235">
  <si>
    <t>אפיק השקעה</t>
  </si>
  <si>
    <t>טווח סטייה</t>
  </si>
  <si>
    <t>+/- 5%</t>
  </si>
  <si>
    <t>מדד אג"ח ממשלתי כללי</t>
  </si>
  <si>
    <t>אג"ח מיועדות</t>
  </si>
  <si>
    <t>+/- 6%</t>
  </si>
  <si>
    <t>מדד תל בונד 60</t>
  </si>
  <si>
    <t>נדל"ן</t>
  </si>
  <si>
    <t>סה"כ</t>
  </si>
  <si>
    <t>0%-6%</t>
  </si>
  <si>
    <t>גבולות שיעור החשיפה הצפויה</t>
  </si>
  <si>
    <t>0%-5%</t>
  </si>
  <si>
    <t>הפניקס פנסיה מקיפה מסלול כללי</t>
  </si>
  <si>
    <t>חשיפה למט"ח</t>
  </si>
  <si>
    <t>28%-40%</t>
  </si>
  <si>
    <t>10%-22%</t>
  </si>
  <si>
    <t>0%-9%</t>
  </si>
  <si>
    <t>17%-29%</t>
  </si>
  <si>
    <t>33%-43%</t>
  </si>
  <si>
    <t>שיעור חשיפה צפוי לשנת 2015</t>
  </si>
  <si>
    <t>גבולות החשיפה שאושרו בשנת 2014</t>
  </si>
  <si>
    <t>אג"ח קונצרני</t>
  </si>
  <si>
    <t xml:space="preserve">חשיפה למט"ח </t>
  </si>
  <si>
    <t>אחר</t>
  </si>
  <si>
    <t>סה"כ מניות 
(כולל תעודות סל, אופציות וקרנות נאמנות)</t>
  </si>
  <si>
    <t>*מיועדות</t>
  </si>
  <si>
    <t>קרנות השקעה ללא קרנות נדל"ן</t>
  </si>
  <si>
    <t>***סה"כ אחר ומזומן</t>
  </si>
  <si>
    <t>סה"כ תיק</t>
  </si>
  <si>
    <t>מניות (כולל תעודות סל, אופציות, קרנות נאמנות)</t>
  </si>
  <si>
    <r>
      <t>אג"ח ממשלתי (צמוד, שקלי ומט"ח), ממשלות זרות בנטרול חשיפות בנגזרים</t>
    </r>
    <r>
      <rPr>
        <b/>
        <vertAlign val="superscript"/>
        <sz val="9.9"/>
        <color indexed="62"/>
        <rFont val="Arial"/>
        <family val="2"/>
      </rPr>
      <t>1</t>
    </r>
  </si>
  <si>
    <r>
      <rPr>
        <b/>
        <vertAlign val="superscript"/>
        <sz val="7.2"/>
        <color indexed="10"/>
        <rFont val="Arial"/>
        <family val="2"/>
      </rPr>
      <t>1</t>
    </r>
    <r>
      <rPr>
        <b/>
        <sz val="8"/>
        <color indexed="10"/>
        <rFont val="Arial"/>
        <family val="2"/>
      </rPr>
      <t xml:space="preserve">החל מ-23.10.2013 מציגה החברה את החשיפה לאגח ממשלתי בנטרול תוספת החשיפה הנובעת בהשקעה בנגזרים </t>
    </r>
  </si>
  <si>
    <t>מנורה</t>
  </si>
  <si>
    <t>אחר (קרנות השקעה, PE, VC, קרדיט, גידור)</t>
  </si>
  <si>
    <t>אג"ח קונצרני (קרנות נאמנות, תעודות סל)</t>
  </si>
  <si>
    <r>
      <t xml:space="preserve">מזומנים </t>
    </r>
    <r>
      <rPr>
        <b/>
        <sz val="11"/>
        <color indexed="10"/>
        <rFont val="Arial"/>
        <family val="2"/>
      </rPr>
      <t>(בנטרול נגזרים)</t>
    </r>
  </si>
  <si>
    <t>שיעור חשיפה לתאריך 31.10.2014</t>
  </si>
  <si>
    <t>מזומנים (*)</t>
  </si>
  <si>
    <t>* מוצג בנטרול תוספת החשיפה הנובעת מהשקעה בנגזרים</t>
  </si>
  <si>
    <t>אג"ח ממשלתי (צמוד, שקלי ומט"ח), ממשלות זרות בנטרול חשיפות בנגזרים</t>
  </si>
  <si>
    <t>טווח סטייה %-/+</t>
  </si>
  <si>
    <t>אג"ח ממשלתי (צמוד, שקלי ומט"ח), 
ממשלות זרות בנטרול חשיפות בנגזרים</t>
  </si>
  <si>
    <t>מניות (תעודות סל, אופציות, קרנות נאמנות)</t>
  </si>
  <si>
    <t xml:space="preserve"> S&amp;P500</t>
  </si>
  <si>
    <t>TPX</t>
  </si>
  <si>
    <t xml:space="preserve">MSCI EM </t>
  </si>
  <si>
    <t>תל אביב 125</t>
  </si>
  <si>
    <t>משקל גליל 2-5</t>
  </si>
  <si>
    <t xml:space="preserve">אג"ח ממשלתי (צמוד, שקלי ומט"ח), ממשלות </t>
  </si>
  <si>
    <t>משקל גליל 5-10</t>
  </si>
  <si>
    <t>זרות בנטרול חשיפות בנגזרים</t>
  </si>
  <si>
    <t>משקל שחר 2-5</t>
  </si>
  <si>
    <t xml:space="preserve"> ריבית פח"ק</t>
  </si>
  <si>
    <t>BlueStar TA-BIG Tech Israel Tech</t>
  </si>
  <si>
    <t>IBOXX HY</t>
  </si>
  <si>
    <t>IBOXIG</t>
  </si>
  <si>
    <t>ת"א SME60</t>
  </si>
  <si>
    <t xml:space="preserve">70% - מדד תל בונד 60 ,
30% - מדד BarCap Global Corporate Total Return Bond Index UnHedged </t>
  </si>
  <si>
    <t>הפניקס פנסיה מקיפה מסלול פאסיבי לבני 50 ומטה</t>
  </si>
  <si>
    <t>הפניקס פנסיה מקיפה מסלול פאסיבי לבני 50 עד 60</t>
  </si>
  <si>
    <t>הפניקס פנסיה מקיפה מסלול פאסיבי לבני 60 ומעלה</t>
  </si>
  <si>
    <t>פנסיית יסוד</t>
  </si>
  <si>
    <t>עמיתי דור ביניים</t>
  </si>
  <si>
    <t>הפניקס פנסיה מקיפה מסלול הלכה</t>
  </si>
  <si>
    <t>הפניקס פנסיה מקיפה פנסיונרים עד 31.12.17</t>
  </si>
  <si>
    <t>הפניקס פנסיה מקיפה פנסיונרים זכאים</t>
  </si>
  <si>
    <t>הפניקס פנסיה מקיפה פנסיונרים החל מ- 1.1.18</t>
  </si>
  <si>
    <t>אג"ח קונצרני (כולל קרנות נאמנות, תעודות סל)</t>
  </si>
  <si>
    <t xml:space="preserve">35% - תל בונד כללי , 20% - תל בונד 60 ,
15% - תל בונד 50 ,
15% - IBOXX HY - 15%, IBOXX IG </t>
  </si>
  <si>
    <t>** מובהר כי תיק הנכסים אינו תואם בהכרח במלואו להרכב מדד הייחוס. אין בציון מדד הייחוס בכדי להוות מצג, הצהרה או התחייבות כלשהי לגבי התשואה שתושג בפועל בתיק</t>
  </si>
  <si>
    <t>מדד הייחוס (**)</t>
  </si>
  <si>
    <t xml:space="preserve">35% - תל בונד כללי , 20% - תל בונד 60 ,
15% - תל בונד 50 ,
15% - IBOXX HY - 15%, IBOXX IG
 </t>
  </si>
  <si>
    <t>הפניקס פנסיה משלימה מסלול לבני 50 ומטה</t>
  </si>
  <si>
    <t>הפניקס פנסיה משלימה מסלול לבני 50 עד 60</t>
  </si>
  <si>
    <t>הפניקס פנסיה משלימה מסלול לבני 60 ומעלה</t>
  </si>
  <si>
    <t>אחר (קרנות השקעה, Co Invest, תשתיות, גידור)</t>
  </si>
  <si>
    <t>IBXXC1D1</t>
  </si>
  <si>
    <t>JGENUUG</t>
  </si>
  <si>
    <t>JCMBCOMP</t>
  </si>
  <si>
    <t>מגן קרן פנסיה ותיקה</t>
  </si>
  <si>
    <t>קרן גמלאות של עורכי דין</t>
  </si>
  <si>
    <t>40%- מדד ת"א 125 ,
  60%- MSCI WORLD AC</t>
  </si>
  <si>
    <t>קרנות השקעה</t>
  </si>
  <si>
    <t>STOXX600</t>
  </si>
  <si>
    <t>NASDAQ100</t>
  </si>
  <si>
    <t>משקל גליל 0-2</t>
  </si>
  <si>
    <t>משקל שחר 0-2</t>
  </si>
  <si>
    <t xml:space="preserve">  משקל שחר 5-10</t>
  </si>
  <si>
    <t xml:space="preserve">  משקל שחר 10+</t>
  </si>
  <si>
    <t xml:space="preserve"> תל בונד  60</t>
  </si>
  <si>
    <t xml:space="preserve"> תל בונד שקלי</t>
  </si>
  <si>
    <t xml:space="preserve"> תל בונד תשואות</t>
  </si>
  <si>
    <t xml:space="preserve"> תל בונד תשואות שקלי</t>
  </si>
  <si>
    <t>תל בונד דולר</t>
  </si>
  <si>
    <t xml:space="preserve">תחילת מידע טבלה </t>
  </si>
  <si>
    <t xml:space="preserve">  סוף מידע טבלה צד שמאל </t>
  </si>
  <si>
    <t xml:space="preserve">תחילת מידע טבלה  </t>
  </si>
  <si>
    <t xml:space="preserve">  סוף מידע טבלה</t>
  </si>
  <si>
    <t xml:space="preserve">  סוף מידע  </t>
  </si>
  <si>
    <t>*** בהתאם להוראות ההסדר התחיקתי</t>
  </si>
  <si>
    <t>אג"ח מיועדות ורכיב מבטיח תשואה(***)</t>
  </si>
  <si>
    <t>35%- מדד ת"א 125 ,
  65%- MSCI WORLD AC</t>
  </si>
  <si>
    <t>תחילת מידע טבלה</t>
  </si>
  <si>
    <t xml:space="preserve"> תחילת מידע טבלה</t>
  </si>
  <si>
    <t xml:space="preserve"> תחילת מידע טבלה </t>
  </si>
  <si>
    <t>סוף מידע גיליון</t>
  </si>
  <si>
    <t>סוף מידע טבלה</t>
  </si>
  <si>
    <t xml:space="preserve">סוף מידע טבלה </t>
  </si>
  <si>
    <t xml:space="preserve"> תחילת  מידע טבלה  </t>
  </si>
  <si>
    <t>סוף מידע</t>
  </si>
  <si>
    <t>מדד ייחוס</t>
  </si>
  <si>
    <t>מדיניות השקעה צפויה לשנת 2024</t>
  </si>
  <si>
    <t>שיעור חשיפה צפוי לשנת 2024</t>
  </si>
  <si>
    <t>מגבלת עמלת ניהול חיצוני לשנת 2024</t>
  </si>
  <si>
    <t>אחר (קרנות השקעה,Co Invest, תשתיות, גידור,נדלן)</t>
  </si>
  <si>
    <t>אחר (נדלן, קרנות השקעה, Co Invest, תשתיות, גידור)</t>
  </si>
  <si>
    <t>אחר (Co Invest, תשתיות, גידור, נדל"ן)</t>
  </si>
  <si>
    <t>הפניקס פנסיה מקיפה עד 25% מניות</t>
  </si>
  <si>
    <t>טווח סטיה</t>
  </si>
  <si>
    <t>גבולות שיעור החשיפה הצםויה</t>
  </si>
  <si>
    <t>אחר ( Co Invest, נדל"ן, קרנות השקעהתשתיות, גידור)</t>
  </si>
  <si>
    <t>הפניקס פנסיה מקיפה אגח</t>
  </si>
  <si>
    <t>הפניקס פנסיה מקיפה מנייתי</t>
  </si>
  <si>
    <t>הפניקס פנסיה מקיפה טווח קצר</t>
  </si>
  <si>
    <t>הפניקס פנסיה מקיפה מדדי אג"ח חו"ל</t>
  </si>
  <si>
    <t>מיועדות</t>
  </si>
  <si>
    <t xml:space="preserve">
50% - IBOXX HY - 50%, IBOXX IG </t>
  </si>
  <si>
    <t>הפניקס פנסיה מסלול פאסיבי s&amp;p 500</t>
  </si>
  <si>
    <t>s&amp;p 500</t>
  </si>
  <si>
    <t>הפניקס פנסיה משלימה שריעה</t>
  </si>
  <si>
    <t>הפניקס פנסיה משלימה s&amp;p 500</t>
  </si>
  <si>
    <t>V</t>
  </si>
  <si>
    <t>מספר מסלול באוצר 9974</t>
  </si>
  <si>
    <t>מסלולי הציליאני הפאסיבי מתמזגים למסלולי הציליאני האקטיבי לאור דרישות החוזר המאפשרות לנהל מסלולי ציליאני מסוג 1 בלבד.</t>
  </si>
  <si>
    <t>מספר מסלול באוצר 9975</t>
  </si>
  <si>
    <t>מספר מסלול באוצר 9976</t>
  </si>
  <si>
    <t>מספר מסלול באוצר 12116</t>
  </si>
  <si>
    <t>מספר מסלול באוצר 12117</t>
  </si>
  <si>
    <t>מספר מסלול באוצר 12118</t>
  </si>
  <si>
    <t>מספר מסלול באוצר 14285</t>
  </si>
  <si>
    <t>אג"ח סחיר - ייפתח כמסלול חדש</t>
  </si>
  <si>
    <t>מספר מסלול באוצר 14286</t>
  </si>
  <si>
    <t>מספר מסלול באוצר 13335</t>
  </si>
  <si>
    <t>מספר מסלול באוצר 9979</t>
  </si>
  <si>
    <t>מספר מסלול באוצר 9984</t>
  </si>
  <si>
    <t>מספר מסול באוצר 2189</t>
  </si>
  <si>
    <t>מספר מסלול באוצר 2188</t>
  </si>
  <si>
    <t>מספר מסלול באוצר 9980</t>
  </si>
  <si>
    <t>מספר מסלול באוצר 2187</t>
  </si>
  <si>
    <t>מספר מסלול באוצר 12119</t>
  </si>
  <si>
    <t>מספר מסלול באוצר 9987</t>
  </si>
  <si>
    <t>מספר מסלול באוצר 2201</t>
  </si>
  <si>
    <t>מספר מסלול באוצר 347</t>
  </si>
  <si>
    <t>מספר מסלול באוצר 7234</t>
  </si>
  <si>
    <t>מספר מסלול באוצר 7235</t>
  </si>
  <si>
    <t>מספר מסלול באוצר 7236</t>
  </si>
  <si>
    <t>מספר מסלול באוצר 8320</t>
  </si>
  <si>
    <t>מספר מסלול באוצר 8318</t>
  </si>
  <si>
    <t>מספר מסלול באוצר 8319</t>
  </si>
  <si>
    <t>מספר מסלול באוצר 14288</t>
  </si>
  <si>
    <t>מספר מסלול באוצר 13465</t>
  </si>
  <si>
    <t>מספר מסלול באוצר 14287</t>
  </si>
  <si>
    <t>מספר מסלול באוצר 14082</t>
  </si>
  <si>
    <t>מספר מסלול באוצר 12120</t>
  </si>
  <si>
    <t>מספר מסלול באוצר 2202</t>
  </si>
  <si>
    <t>אחר ( Co Invest, תשתיות, גידור, נדל"ן)</t>
  </si>
  <si>
    <t>תשתיות</t>
  </si>
  <si>
    <t>אחר ( Co Invest גידור...)</t>
  </si>
  <si>
    <t>50% Xndx
40% SP5T5T
10% - SPTRMDCP</t>
  </si>
  <si>
    <t>אשכול 1 - אקטיבי - פנסיה מקיפה</t>
  </si>
  <si>
    <t>100%- מדד ת"א 125</t>
  </si>
  <si>
    <t>אשכול 4 - עוקב מדדים - פנסיה מקיפה</t>
  </si>
  <si>
    <t>אשכול 5 - אמונה - פנסיה מקיפה</t>
  </si>
  <si>
    <t>ISHARES 7-10 YEARS TREASURY</t>
  </si>
  <si>
    <t>IBOXY HY 46%, IBXXC1D1 12% , JGENUUG 8%, JCMBCOMP 8%, IBOXIG 26%</t>
  </si>
  <si>
    <t>הפניקס פנסיה משלימה מסלול משולב סחיר</t>
  </si>
  <si>
    <t>הפניקס פנסיה משלימה מסלול s&amp;p 500</t>
  </si>
  <si>
    <t>הפניקס פנסיה משלימה מסלול שריעה</t>
  </si>
  <si>
    <t>פנסיה מקיפה מסלול משולב סחיר</t>
  </si>
  <si>
    <t>מספר מסלול באוצר 15217</t>
  </si>
  <si>
    <t>מספר מסלול באוצר 15218</t>
  </si>
  <si>
    <t>מספר מסלול באוצר 15219</t>
  </si>
  <si>
    <t>מספר מסלול באוצר 15220</t>
  </si>
  <si>
    <t>מספר מסלול באוצר 15221</t>
  </si>
  <si>
    <t>מספר מסלול באוצר 15222</t>
  </si>
  <si>
    <t>מספר מסלול באוצר 15223</t>
  </si>
  <si>
    <t>מספר מסלול באוצר 15224</t>
  </si>
  <si>
    <t>הפניקס פנסיה מקיפה עוקב מדד s&amp;p 500</t>
  </si>
  <si>
    <t>הפניקס פנסיה מקיפה עוקב מדדים גמיש</t>
  </si>
  <si>
    <t>MSCI WORLD AC</t>
  </si>
  <si>
    <t xml:space="preserve"> מדד ת"א 125
     </t>
  </si>
  <si>
    <t>הפניקס פנסיה משלימה מנייתית</t>
  </si>
  <si>
    <t>פנסיה מקיפה מסלול כספי (שקלי)</t>
  </si>
  <si>
    <t>פנסיה מקיפה מסלול אשראי ואג"ח</t>
  </si>
  <si>
    <t>פנסיה מקיפה מסלול מניות</t>
  </si>
  <si>
    <t>הפניקס פנסיה מקיפה מסלול לבני 50 ומטה</t>
  </si>
  <si>
    <t>הפניקס פנסיה מקיפה מסלול לבני 50 עד 60</t>
  </si>
  <si>
    <t>הפניקס פנסיה מקיפה מסלול לבני 60 ומעלה</t>
  </si>
  <si>
    <t>פנסיה מקיפה מסלול אג"ח סחיר</t>
  </si>
  <si>
    <t xml:space="preserve">פנסיה מקיפה מסלול מניות סחיר </t>
  </si>
  <si>
    <t>הפניקס פנסיה מקיפה מסלול עוקב מדדי אג"ח</t>
  </si>
  <si>
    <t>הפניקס פנסיה מקיפה מסלול עוקב מדדי מניות</t>
  </si>
  <si>
    <t>הפניקס פנסיה מקיפה פנסיונרים בסיסי החל מ- 1.1.18</t>
  </si>
  <si>
    <t>הפניקס פנסיה משלימה מסלול כספי (שקלי)</t>
  </si>
  <si>
    <t>הפניקס פנסיה משלימה מסלול אשראי ואג"ח</t>
  </si>
  <si>
    <t>הפניקס פנסיה משלימה מסלול מניות סחיר</t>
  </si>
  <si>
    <t>הפניקס פנסיה משלימה מסלול אג"ח סחיר</t>
  </si>
  <si>
    <t>הפניקס פנסיה משלימה מסלול עוקב מדדים גמיש</t>
  </si>
  <si>
    <t>הפניקס פנסיה משלימה מסלול עוקב מדדי מניות</t>
  </si>
  <si>
    <t>הפניקס פנסיה משלימה מסלול עוקב מדדי אג"ח</t>
  </si>
  <si>
    <t>הפניקס פנסיה משלימה מסלול הלכה</t>
  </si>
  <si>
    <t>הפניקס פנסיה משלימה מסלול בסיסי למקבלי קצבה</t>
  </si>
  <si>
    <t>הפניקס פנסיה משלימה פנסיונרים</t>
  </si>
  <si>
    <t>מספר מסלול באוצר 3471</t>
  </si>
  <si>
    <t>מספר מסלול באוצר 325</t>
  </si>
  <si>
    <t>מספר מסלול באוצר 389</t>
  </si>
  <si>
    <t>IBOXY HY 46%, IBXXC1D1 12% , JCMBCOMP 8%, IBOXIG 26%</t>
  </si>
  <si>
    <t>JGENUUG 8%</t>
  </si>
  <si>
    <t>מדיניות השקעה צפויה לשנת 2026</t>
  </si>
  <si>
    <t>אחר ( Co Invest, נדל"ן, קרנות השקעה,תשתיות, גידור)</t>
  </si>
  <si>
    <t xml:space="preserve"> </t>
  </si>
  <si>
    <t>מגבלת עמלת ניהול חיצוני לשנת 2026</t>
  </si>
  <si>
    <t xml:space="preserve"> spsieup</t>
  </si>
  <si>
    <t xml:space="preserve">50% - תל בונד כללי , 30% - תל בונד 60 ,
20% - תל בונד 50 ,
</t>
  </si>
  <si>
    <t>סוף מידע טבלה צד שמאל</t>
  </si>
  <si>
    <t>תחילת מידע טבלה צד ימין</t>
  </si>
  <si>
    <r>
      <rPr>
        <sz val="11"/>
        <color theme="0"/>
        <rFont val="Arial"/>
        <family val="2"/>
        <scheme val="minor"/>
      </rPr>
      <t xml:space="preserve">תחילת מידע טבלה </t>
    </r>
    <r>
      <rPr>
        <sz val="11"/>
        <color theme="1"/>
        <rFont val="Arial"/>
        <family val="2"/>
        <charset val="177"/>
        <scheme val="minor"/>
      </rPr>
      <t xml:space="preserve"> </t>
    </r>
  </si>
  <si>
    <t>סוף מיד גיליון</t>
  </si>
  <si>
    <t>סיום מידע טבלה צד שמאל</t>
  </si>
  <si>
    <t>סיום מידע טבלה</t>
  </si>
  <si>
    <t>שיעור חשיפה ליום 31.12.2025</t>
  </si>
  <si>
    <t>שיעור חשיפה צפוי לשנת 2026</t>
  </si>
  <si>
    <t>שיעור חשיפה ליום 31.10.25</t>
  </si>
  <si>
    <t>שיעור חשיפה צפוי לשנת 2026 (טרם השינוי)</t>
  </si>
  <si>
    <t>שיעור חשיפה צפוי לשנת 2026 - חדש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</si>
</sst>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%"/>
  </numFmts>
  <fonts count="34" x14ac:knownFonts="1">
    <font>
      <sz val="11"/>
      <color theme="1"/>
      <name val="Arial"/>
      <family val="2"/>
      <charset val="177"/>
      <scheme val="minor"/>
    </font>
    <font>
      <b/>
      <vertAlign val="superscript"/>
      <sz val="9.9"/>
      <color indexed="62"/>
      <name val="Arial"/>
      <family val="2"/>
    </font>
    <font>
      <b/>
      <sz val="11"/>
      <color indexed="10"/>
      <name val="Arial"/>
      <family val="2"/>
    </font>
    <font>
      <b/>
      <sz val="8"/>
      <color indexed="10"/>
      <name val="Arial"/>
      <family val="2"/>
    </font>
    <font>
      <b/>
      <vertAlign val="superscript"/>
      <sz val="7.2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5"/>
      <color theme="3"/>
      <name val="Arial"/>
      <family val="2"/>
      <charset val="177"/>
      <scheme val="minor"/>
    </font>
    <font>
      <b/>
      <sz val="11"/>
      <color theme="4" tint="-0.249977111117893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sz val="11"/>
      <name val="Arial"/>
      <family val="2"/>
      <scheme val="minor"/>
    </font>
    <font>
      <b/>
      <sz val="11"/>
      <color theme="0"/>
      <name val="Arial"/>
      <family val="2"/>
    </font>
    <font>
      <b/>
      <sz val="11"/>
      <color theme="9" tint="0.59999389629810485"/>
      <name val="Arial"/>
      <family val="2"/>
    </font>
    <font>
      <b/>
      <sz val="14"/>
      <color rgb="FFFFC000"/>
      <name val="Arial"/>
      <family val="2"/>
      <scheme val="minor"/>
    </font>
    <font>
      <b/>
      <sz val="10"/>
      <color rgb="FF000000"/>
      <name val="Arial"/>
      <family val="2"/>
    </font>
    <font>
      <b/>
      <sz val="14"/>
      <color theme="4" tint="-0.249977111117893"/>
      <name val="Arial"/>
      <family val="2"/>
    </font>
    <font>
      <b/>
      <sz val="14"/>
      <color theme="0"/>
      <name val="Arial"/>
      <family val="2"/>
    </font>
    <font>
      <b/>
      <sz val="11"/>
      <color theme="3"/>
      <name val="Arial"/>
      <family val="2"/>
    </font>
    <font>
      <b/>
      <sz val="8"/>
      <color theme="0"/>
      <name val="Arial"/>
      <family val="2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5"/>
      <color theme="0"/>
      <name val="Arial"/>
      <family val="2"/>
      <charset val="177"/>
      <scheme val="minor"/>
    </font>
    <font>
      <b/>
      <sz val="14"/>
      <color theme="3" tint="0.3999755851924192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  <scheme val="minor"/>
    </font>
    <font>
      <b/>
      <sz val="14"/>
      <color rgb="FFFF000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  <scheme val="minor"/>
    </font>
    <font>
      <b/>
      <sz val="15"/>
      <color theme="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 style="thin">
        <color theme="0"/>
      </left>
      <right/>
      <top style="thick">
        <color theme="4"/>
      </top>
      <bottom style="thin">
        <color theme="0"/>
      </bottom>
      <diagonal/>
    </border>
    <border>
      <left/>
      <right/>
      <top style="thick">
        <color theme="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ck">
        <color theme="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theme="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/>
      <diagonal/>
    </border>
  </borders>
  <cellStyleXfs count="28">
    <xf numFmtId="0" fontId="0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12" applyNumberFormat="0" applyFill="0" applyAlignment="0" applyProtection="0"/>
    <xf numFmtId="0" fontId="7" fillId="0" borderId="0"/>
  </cellStyleXfs>
  <cellXfs count="276">
    <xf numFmtId="0" fontId="0" fillId="0" borderId="0" xfId="0"/>
    <xf numFmtId="9" fontId="10" fillId="2" borderId="13" xfId="0" applyNumberFormat="1" applyFont="1" applyFill="1" applyBorder="1" applyAlignment="1">
      <alignment horizontal="center" vertical="center" wrapText="1" readingOrder="1"/>
    </xf>
    <xf numFmtId="0" fontId="10" fillId="2" borderId="13" xfId="0" applyFont="1" applyFill="1" applyBorder="1" applyAlignment="1">
      <alignment horizontal="center" vertical="center" wrapText="1" readingOrder="1"/>
    </xf>
    <xf numFmtId="9" fontId="11" fillId="2" borderId="13" xfId="0" applyNumberFormat="1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right" readingOrder="2"/>
    </xf>
    <xf numFmtId="10" fontId="10" fillId="2" borderId="13" xfId="0" applyNumberFormat="1" applyFont="1" applyFill="1" applyBorder="1" applyAlignment="1">
      <alignment horizontal="center" vertical="center" wrapText="1" readingOrder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center" vertical="center" readingOrder="2"/>
    </xf>
    <xf numFmtId="0" fontId="13" fillId="3" borderId="1" xfId="3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 wrapText="1" readingOrder="2"/>
    </xf>
    <xf numFmtId="0" fontId="15" fillId="4" borderId="15" xfId="0" applyFont="1" applyFill="1" applyBorder="1" applyAlignment="1">
      <alignment horizontal="center" vertical="center" wrapText="1" readingOrder="2"/>
    </xf>
    <xf numFmtId="0" fontId="16" fillId="5" borderId="1" xfId="3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right" vertical="center" wrapText="1" readingOrder="2"/>
    </xf>
    <xf numFmtId="0" fontId="10" fillId="2" borderId="14" xfId="0" applyFont="1" applyFill="1" applyBorder="1" applyAlignment="1">
      <alignment horizontal="center" vertical="center" wrapText="1" readingOrder="1"/>
    </xf>
    <xf numFmtId="0" fontId="17" fillId="0" borderId="16" xfId="0" applyFont="1" applyBorder="1" applyAlignment="1">
      <alignment horizontal="right" readingOrder="2"/>
    </xf>
    <xf numFmtId="0" fontId="14" fillId="6" borderId="15" xfId="0" applyFont="1" applyFill="1" applyBorder="1" applyAlignment="1">
      <alignment horizontal="center" vertical="center" wrapText="1" readingOrder="2"/>
    </xf>
    <xf numFmtId="0" fontId="10" fillId="7" borderId="13" xfId="0" applyFont="1" applyFill="1" applyBorder="1" applyAlignment="1">
      <alignment horizontal="right" vertical="center" wrapText="1" readingOrder="2"/>
    </xf>
    <xf numFmtId="9" fontId="10" fillId="7" borderId="13" xfId="0" applyNumberFormat="1" applyFont="1" applyFill="1" applyBorder="1" applyAlignment="1">
      <alignment horizontal="center" vertical="center" wrapText="1" readingOrder="1"/>
    </xf>
    <xf numFmtId="164" fontId="10" fillId="7" borderId="13" xfId="0" applyNumberFormat="1" applyFont="1" applyFill="1" applyBorder="1" applyAlignment="1">
      <alignment horizontal="center" vertical="center" wrapText="1" readingOrder="1"/>
    </xf>
    <xf numFmtId="9" fontId="10" fillId="7" borderId="13" xfId="16" applyFont="1" applyFill="1" applyBorder="1" applyAlignment="1">
      <alignment horizontal="center" vertical="center" wrapText="1" readingOrder="1"/>
    </xf>
    <xf numFmtId="0" fontId="10" fillId="7" borderId="14" xfId="0" applyFont="1" applyFill="1" applyBorder="1" applyAlignment="1">
      <alignment horizontal="center" vertical="center" wrapText="1" readingOrder="2"/>
    </xf>
    <xf numFmtId="9" fontId="10" fillId="7" borderId="17" xfId="16" applyFont="1" applyFill="1" applyBorder="1" applyAlignment="1">
      <alignment horizontal="center" vertical="center" wrapText="1" readingOrder="1"/>
    </xf>
    <xf numFmtId="0" fontId="10" fillId="7" borderId="15" xfId="0" applyFont="1" applyFill="1" applyBorder="1" applyAlignment="1">
      <alignment horizontal="right" vertical="center" wrapText="1" readingOrder="2"/>
    </xf>
    <xf numFmtId="9" fontId="10" fillId="7" borderId="15" xfId="16" applyFont="1" applyFill="1" applyBorder="1" applyAlignment="1">
      <alignment horizontal="center" vertical="center" wrapText="1" readingOrder="1"/>
    </xf>
    <xf numFmtId="0" fontId="10" fillId="7" borderId="18" xfId="0" applyFont="1" applyFill="1" applyBorder="1" applyAlignment="1">
      <alignment horizontal="center" vertical="center" wrapText="1" readingOrder="2"/>
    </xf>
    <xf numFmtId="10" fontId="7" fillId="0" borderId="0" xfId="16" applyNumberFormat="1" applyFont="1" applyFill="1"/>
    <xf numFmtId="165" fontId="0" fillId="0" borderId="0" xfId="0" applyNumberFormat="1"/>
    <xf numFmtId="0" fontId="7" fillId="0" borderId="0" xfId="12"/>
    <xf numFmtId="0" fontId="7" fillId="0" borderId="0" xfId="6"/>
    <xf numFmtId="0" fontId="14" fillId="4" borderId="15" xfId="12" applyFont="1" applyFill="1" applyBorder="1" applyAlignment="1">
      <alignment horizontal="center" vertical="center" wrapText="1" readingOrder="2"/>
    </xf>
    <xf numFmtId="0" fontId="14" fillId="4" borderId="19" xfId="12" applyFont="1" applyFill="1" applyBorder="1" applyAlignment="1">
      <alignment vertical="center" readingOrder="2"/>
    </xf>
    <xf numFmtId="0" fontId="14" fillId="4" borderId="19" xfId="12" applyFont="1" applyFill="1" applyBorder="1" applyAlignment="1">
      <alignment vertical="center" wrapText="1" readingOrder="2"/>
    </xf>
    <xf numFmtId="0" fontId="10" fillId="7" borderId="17" xfId="12" applyFont="1" applyFill="1" applyBorder="1" applyAlignment="1">
      <alignment vertical="center" wrapText="1" readingOrder="2"/>
    </xf>
    <xf numFmtId="9" fontId="10" fillId="7" borderId="17" xfId="21" applyFont="1" applyFill="1" applyBorder="1" applyAlignment="1">
      <alignment vertical="center" wrapText="1" readingOrder="1"/>
    </xf>
    <xf numFmtId="0" fontId="10" fillId="7" borderId="20" xfId="12" applyFont="1" applyFill="1" applyBorder="1" applyAlignment="1">
      <alignment vertical="center" wrapText="1" readingOrder="2"/>
    </xf>
    <xf numFmtId="9" fontId="10" fillId="7" borderId="21" xfId="12" applyNumberFormat="1" applyFont="1" applyFill="1" applyBorder="1" applyAlignment="1">
      <alignment horizontal="center" vertical="center" wrapText="1" readingOrder="1"/>
    </xf>
    <xf numFmtId="9" fontId="10" fillId="7" borderId="20" xfId="21" applyFont="1" applyFill="1" applyBorder="1" applyAlignment="1">
      <alignment vertical="center" wrapText="1" readingOrder="1"/>
    </xf>
    <xf numFmtId="9" fontId="10" fillId="7" borderId="13" xfId="18" applyFont="1" applyFill="1" applyBorder="1" applyAlignment="1">
      <alignment horizontal="center" vertical="center" readingOrder="1"/>
    </xf>
    <xf numFmtId="0" fontId="10" fillId="7" borderId="14" xfId="7" applyFont="1" applyFill="1" applyBorder="1" applyAlignment="1">
      <alignment horizontal="center" vertical="center" readingOrder="2"/>
    </xf>
    <xf numFmtId="9" fontId="10" fillId="7" borderId="20" xfId="21" applyFont="1" applyFill="1" applyBorder="1" applyAlignment="1">
      <alignment horizontal="center" vertical="center" wrapText="1" readingOrder="1"/>
    </xf>
    <xf numFmtId="0" fontId="10" fillId="7" borderId="13" xfId="12" applyFont="1" applyFill="1" applyBorder="1" applyAlignment="1">
      <alignment vertical="center" wrapText="1" readingOrder="2"/>
    </xf>
    <xf numFmtId="9" fontId="10" fillId="7" borderId="13" xfId="21" applyFont="1" applyFill="1" applyBorder="1" applyAlignment="1">
      <alignment vertical="center" wrapText="1" readingOrder="1"/>
    </xf>
    <xf numFmtId="164" fontId="10" fillId="7" borderId="13" xfId="18" applyNumberFormat="1" applyFont="1" applyFill="1" applyBorder="1" applyAlignment="1">
      <alignment horizontal="center" vertical="center" readingOrder="1"/>
    </xf>
    <xf numFmtId="9" fontId="10" fillId="7" borderId="20" xfId="21" applyFont="1" applyFill="1" applyBorder="1" applyAlignment="1">
      <alignment horizontal="center" wrapText="1" readingOrder="1"/>
    </xf>
    <xf numFmtId="0" fontId="10" fillId="7" borderId="13" xfId="12" applyFont="1" applyFill="1" applyBorder="1" applyAlignment="1">
      <alignment horizontal="right" vertical="center" wrapText="1" readingOrder="2"/>
    </xf>
    <xf numFmtId="9" fontId="10" fillId="7" borderId="13" xfId="21" applyFont="1" applyFill="1" applyBorder="1" applyAlignment="1">
      <alignment horizontal="center" vertical="center" wrapText="1" readingOrder="1"/>
    </xf>
    <xf numFmtId="0" fontId="10" fillId="7" borderId="14" xfId="12" applyFont="1" applyFill="1" applyBorder="1" applyAlignment="1">
      <alignment horizontal="center" vertical="center" wrapText="1" readingOrder="2"/>
    </xf>
    <xf numFmtId="0" fontId="10" fillId="7" borderId="14" xfId="12" applyFont="1" applyFill="1" applyBorder="1" applyAlignment="1">
      <alignment horizontal="center" vertical="center" readingOrder="2"/>
    </xf>
    <xf numFmtId="0" fontId="10" fillId="7" borderId="13" xfId="12" applyFont="1" applyFill="1" applyBorder="1" applyAlignment="1">
      <alignment horizontal="center" vertical="center" readingOrder="2"/>
    </xf>
    <xf numFmtId="0" fontId="10" fillId="7" borderId="13" xfId="12" applyFont="1" applyFill="1" applyBorder="1" applyAlignment="1">
      <alignment horizontal="right" vertical="center" readingOrder="2"/>
    </xf>
    <xf numFmtId="9" fontId="10" fillId="7" borderId="20" xfId="12" applyNumberFormat="1" applyFont="1" applyFill="1" applyBorder="1" applyAlignment="1">
      <alignment horizontal="center" vertical="center" wrapText="1" readingOrder="1"/>
    </xf>
    <xf numFmtId="9" fontId="10" fillId="7" borderId="17" xfId="21" applyFont="1" applyFill="1" applyBorder="1" applyAlignment="1">
      <alignment horizontal="center" vertical="center" wrapText="1" readingOrder="1"/>
    </xf>
    <xf numFmtId="0" fontId="17" fillId="0" borderId="0" xfId="12" applyFont="1" applyAlignment="1">
      <alignment horizontal="right" vertical="top" readingOrder="2"/>
    </xf>
    <xf numFmtId="164" fontId="10" fillId="7" borderId="21" xfId="12" applyNumberFormat="1" applyFont="1" applyFill="1" applyBorder="1" applyAlignment="1">
      <alignment horizontal="center" vertical="center" wrapText="1" readingOrder="1"/>
    </xf>
    <xf numFmtId="9" fontId="10" fillId="7" borderId="13" xfId="19" applyFont="1" applyFill="1" applyBorder="1" applyAlignment="1">
      <alignment horizontal="center" vertical="center" readingOrder="1"/>
    </xf>
    <xf numFmtId="0" fontId="10" fillId="7" borderId="14" xfId="8" applyFont="1" applyFill="1" applyBorder="1" applyAlignment="1">
      <alignment horizontal="center" vertical="center" readingOrder="2"/>
    </xf>
    <xf numFmtId="0" fontId="10" fillId="7" borderId="18" xfId="8" applyFont="1" applyFill="1" applyBorder="1" applyAlignment="1">
      <alignment horizontal="center" vertical="center" readingOrder="2"/>
    </xf>
    <xf numFmtId="9" fontId="10" fillId="7" borderId="15" xfId="18" applyFont="1" applyFill="1" applyBorder="1" applyAlignment="1">
      <alignment horizontal="center" vertical="center" readingOrder="1"/>
    </xf>
    <xf numFmtId="0" fontId="10" fillId="7" borderId="18" xfId="7" applyFont="1" applyFill="1" applyBorder="1" applyAlignment="1">
      <alignment horizontal="center" vertical="center" readingOrder="2"/>
    </xf>
    <xf numFmtId="0" fontId="10" fillId="7" borderId="14" xfId="8" applyFont="1" applyFill="1" applyBorder="1" applyAlignment="1">
      <alignment horizontal="center" vertical="center" wrapText="1" readingOrder="2"/>
    </xf>
    <xf numFmtId="9" fontId="10" fillId="7" borderId="13" xfId="22" applyFont="1" applyFill="1" applyBorder="1" applyAlignment="1">
      <alignment horizontal="center" vertical="center" wrapText="1" readingOrder="1"/>
    </xf>
    <xf numFmtId="0" fontId="14" fillId="4" borderId="18" xfId="0" applyFont="1" applyFill="1" applyBorder="1" applyAlignment="1">
      <alignment horizontal="center" vertical="center" wrapText="1" readingOrder="2"/>
    </xf>
    <xf numFmtId="0" fontId="18" fillId="0" borderId="22" xfId="0" applyFont="1" applyBorder="1" applyAlignment="1">
      <alignment vertical="center" wrapText="1" readingOrder="2"/>
    </xf>
    <xf numFmtId="0" fontId="14" fillId="4" borderId="19" xfId="0" applyFont="1" applyFill="1" applyBorder="1" applyAlignment="1">
      <alignment vertical="center" readingOrder="2"/>
    </xf>
    <xf numFmtId="0" fontId="14" fillId="4" borderId="15" xfId="13" applyFont="1" applyFill="1" applyBorder="1" applyAlignment="1">
      <alignment horizontal="center" vertical="center" wrapText="1" readingOrder="2"/>
    </xf>
    <xf numFmtId="0" fontId="14" fillId="4" borderId="19" xfId="13" applyFont="1" applyFill="1" applyBorder="1" applyAlignment="1">
      <alignment vertical="center" readingOrder="2"/>
    </xf>
    <xf numFmtId="0" fontId="14" fillId="4" borderId="18" xfId="13" applyFont="1" applyFill="1" applyBorder="1" applyAlignment="1">
      <alignment vertical="center" readingOrder="2"/>
    </xf>
    <xf numFmtId="0" fontId="14" fillId="4" borderId="19" xfId="13" applyFont="1" applyFill="1" applyBorder="1" applyAlignment="1">
      <alignment horizontal="right" vertical="center" wrapText="1" indent="2" readingOrder="2"/>
    </xf>
    <xf numFmtId="9" fontId="10" fillId="7" borderId="14" xfId="19" applyFont="1" applyFill="1" applyBorder="1" applyAlignment="1">
      <alignment horizontal="center" vertical="center" readingOrder="1"/>
    </xf>
    <xf numFmtId="0" fontId="10" fillId="7" borderId="14" xfId="8" applyFont="1" applyFill="1" applyBorder="1" applyAlignment="1">
      <alignment horizontal="center" vertical="center" wrapText="1" readingOrder="1"/>
    </xf>
    <xf numFmtId="9" fontId="10" fillId="7" borderId="15" xfId="19" applyFont="1" applyFill="1" applyBorder="1" applyAlignment="1">
      <alignment horizontal="center" vertical="center" readingOrder="1"/>
    </xf>
    <xf numFmtId="0" fontId="10" fillId="7" borderId="18" xfId="8" applyFont="1" applyFill="1" applyBorder="1" applyAlignment="1">
      <alignment horizontal="center" vertical="center" wrapText="1" readingOrder="2"/>
    </xf>
    <xf numFmtId="0" fontId="19" fillId="4" borderId="24" xfId="0" applyFont="1" applyFill="1" applyBorder="1" applyAlignment="1">
      <alignment vertical="center" wrapText="1" readingOrder="2"/>
    </xf>
    <xf numFmtId="0" fontId="19" fillId="4" borderId="25" xfId="0" applyFont="1" applyFill="1" applyBorder="1" applyAlignment="1">
      <alignment vertical="center" wrapText="1" readingOrder="2"/>
    </xf>
    <xf numFmtId="0" fontId="19" fillId="4" borderId="26" xfId="0" applyFont="1" applyFill="1" applyBorder="1" applyAlignment="1">
      <alignment vertical="center" wrapText="1" readingOrder="2"/>
    </xf>
    <xf numFmtId="0" fontId="7" fillId="0" borderId="0" xfId="8" applyAlignment="1">
      <alignment wrapText="1"/>
    </xf>
    <xf numFmtId="0" fontId="10" fillId="7" borderId="20" xfId="0" applyFont="1" applyFill="1" applyBorder="1" applyAlignment="1">
      <alignment horizontal="right" vertical="center" wrapText="1" readingOrder="2"/>
    </xf>
    <xf numFmtId="9" fontId="11" fillId="7" borderId="13" xfId="16" applyFont="1" applyFill="1" applyBorder="1" applyAlignment="1">
      <alignment horizontal="center" vertical="center" wrapText="1" readingOrder="1"/>
    </xf>
    <xf numFmtId="9" fontId="20" fillId="7" borderId="13" xfId="16" applyFont="1" applyFill="1" applyBorder="1" applyAlignment="1">
      <alignment horizontal="center" vertical="center" wrapText="1" readingOrder="1"/>
    </xf>
    <xf numFmtId="0" fontId="7" fillId="0" borderId="0" xfId="14"/>
    <xf numFmtId="0" fontId="14" fillId="4" borderId="15" xfId="14" applyFont="1" applyFill="1" applyBorder="1" applyAlignment="1">
      <alignment horizontal="center" vertical="center" wrapText="1" readingOrder="2"/>
    </xf>
    <xf numFmtId="0" fontId="14" fillId="4" borderId="15" xfId="2" applyFont="1" applyFill="1" applyBorder="1" applyAlignment="1">
      <alignment horizontal="center" vertical="center" readingOrder="2"/>
    </xf>
    <xf numFmtId="0" fontId="10" fillId="7" borderId="13" xfId="14" applyFont="1" applyFill="1" applyBorder="1" applyAlignment="1">
      <alignment horizontal="right" vertical="center" wrapText="1" readingOrder="2"/>
    </xf>
    <xf numFmtId="9" fontId="10" fillId="7" borderId="13" xfId="24" applyFont="1" applyFill="1" applyBorder="1" applyAlignment="1">
      <alignment horizontal="center" vertical="center" wrapText="1" readingOrder="1"/>
    </xf>
    <xf numFmtId="0" fontId="10" fillId="7" borderId="14" xfId="14" applyFont="1" applyFill="1" applyBorder="1" applyAlignment="1">
      <alignment horizontal="center" vertical="center" wrapText="1" readingOrder="2"/>
    </xf>
    <xf numFmtId="0" fontId="17" fillId="0" borderId="16" xfId="2" applyFont="1" applyBorder="1" applyAlignment="1">
      <alignment horizontal="right" readingOrder="2"/>
    </xf>
    <xf numFmtId="0" fontId="17" fillId="0" borderId="16" xfId="14" applyFont="1" applyBorder="1" applyAlignment="1">
      <alignment horizontal="right" readingOrder="2"/>
    </xf>
    <xf numFmtId="0" fontId="13" fillId="3" borderId="0" xfId="3" applyFont="1" applyFill="1" applyAlignment="1">
      <alignment horizontal="center" vertical="center"/>
    </xf>
    <xf numFmtId="0" fontId="8" fillId="0" borderId="0" xfId="0" applyFont="1" applyAlignment="1">
      <alignment vertical="center" wrapText="1" readingOrder="2"/>
    </xf>
    <xf numFmtId="0" fontId="22" fillId="0" borderId="0" xfId="6" applyFont="1"/>
    <xf numFmtId="0" fontId="23" fillId="0" borderId="0" xfId="0" applyFont="1" applyAlignment="1">
      <alignment vertical="center" wrapText="1" readingOrder="2"/>
    </xf>
    <xf numFmtId="0" fontId="17" fillId="0" borderId="0" xfId="0" applyFont="1" applyAlignment="1">
      <alignment horizontal="right" readingOrder="2"/>
    </xf>
    <xf numFmtId="0" fontId="10" fillId="8" borderId="13" xfId="0" applyFont="1" applyFill="1" applyBorder="1" applyAlignment="1">
      <alignment horizontal="right" vertical="center" wrapText="1" readingOrder="2"/>
    </xf>
    <xf numFmtId="0" fontId="14" fillId="4" borderId="2" xfId="0" applyFont="1" applyFill="1" applyBorder="1" applyAlignment="1">
      <alignment horizontal="center" vertical="center" wrapText="1" readingOrder="2"/>
    </xf>
    <xf numFmtId="0" fontId="14" fillId="4" borderId="3" xfId="0" applyFont="1" applyFill="1" applyBorder="1" applyAlignment="1">
      <alignment horizontal="center" vertical="center" wrapText="1" readingOrder="2"/>
    </xf>
    <xf numFmtId="0" fontId="14" fillId="6" borderId="3" xfId="0" applyFont="1" applyFill="1" applyBorder="1" applyAlignment="1">
      <alignment horizontal="center" vertical="center" wrapText="1" readingOrder="2"/>
    </xf>
    <xf numFmtId="0" fontId="14" fillId="4" borderId="4" xfId="0" applyFont="1" applyFill="1" applyBorder="1" applyAlignment="1">
      <alignment horizontal="center" vertical="center" readingOrder="2"/>
    </xf>
    <xf numFmtId="0" fontId="10" fillId="7" borderId="5" xfId="0" applyFont="1" applyFill="1" applyBorder="1" applyAlignment="1">
      <alignment horizontal="center" vertical="center" wrapText="1" readingOrder="2"/>
    </xf>
    <xf numFmtId="9" fontId="0" fillId="0" borderId="1" xfId="0" applyNumberFormat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 readingOrder="2"/>
    </xf>
    <xf numFmtId="0" fontId="0" fillId="0" borderId="6" xfId="0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 wrapText="1" readingOrder="2"/>
    </xf>
    <xf numFmtId="0" fontId="10" fillId="7" borderId="7" xfId="0" applyFont="1" applyFill="1" applyBorder="1" applyAlignment="1">
      <alignment horizontal="center" vertical="center" wrapText="1" readingOrder="2"/>
    </xf>
    <xf numFmtId="9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0" fontId="10" fillId="8" borderId="27" xfId="0" applyNumberFormat="1" applyFont="1" applyFill="1" applyBorder="1" applyAlignment="1">
      <alignment horizontal="right" vertical="center" wrapText="1" readingOrder="2"/>
    </xf>
    <xf numFmtId="0" fontId="10" fillId="7" borderId="21" xfId="12" applyFont="1" applyFill="1" applyBorder="1" applyAlignment="1">
      <alignment vertical="center" wrapText="1" readingOrder="2"/>
    </xf>
    <xf numFmtId="0" fontId="10" fillId="7" borderId="20" xfId="12" applyFont="1" applyFill="1" applyBorder="1" applyAlignment="1">
      <alignment horizontal="right" vertical="center" wrapText="1" readingOrder="2"/>
    </xf>
    <xf numFmtId="0" fontId="27" fillId="0" borderId="0" xfId="6" applyFont="1"/>
    <xf numFmtId="0" fontId="14" fillId="4" borderId="34" xfId="0" applyFont="1" applyFill="1" applyBorder="1" applyAlignment="1">
      <alignment horizontal="center" vertical="center" wrapText="1" readingOrder="2"/>
    </xf>
    <xf numFmtId="0" fontId="10" fillId="7" borderId="17" xfId="12" applyFont="1" applyFill="1" applyBorder="1" applyAlignment="1">
      <alignment horizontal="center" vertical="center" wrapText="1" readingOrder="2"/>
    </xf>
    <xf numFmtId="0" fontId="10" fillId="7" borderId="15" xfId="12" applyFont="1" applyFill="1" applyBorder="1" applyAlignment="1">
      <alignment horizontal="center" vertical="center" wrapText="1" readingOrder="2"/>
    </xf>
    <xf numFmtId="9" fontId="10" fillId="7" borderId="15" xfId="21" applyFont="1" applyFill="1" applyBorder="1" applyAlignment="1">
      <alignment horizontal="center" vertical="center" wrapText="1" readingOrder="1"/>
    </xf>
    <xf numFmtId="0" fontId="9" fillId="0" borderId="0" xfId="26" applyBorder="1" applyAlignment="1">
      <alignment vertical="center" readingOrder="2"/>
    </xf>
    <xf numFmtId="0" fontId="9" fillId="0" borderId="0" xfId="26" applyBorder="1" applyAlignment="1">
      <alignment horizontal="center" vertical="center" readingOrder="2"/>
    </xf>
    <xf numFmtId="9" fontId="10" fillId="7" borderId="13" xfId="14" applyNumberFormat="1" applyFont="1" applyFill="1" applyBorder="1" applyAlignment="1">
      <alignment horizontal="center" vertical="center" wrapText="1" readingOrder="1"/>
    </xf>
    <xf numFmtId="0" fontId="30" fillId="0" borderId="6" xfId="0" applyFont="1" applyBorder="1" applyAlignment="1">
      <alignment horizontal="center" vertical="center" wrapText="1" readingOrder="2"/>
    </xf>
    <xf numFmtId="0" fontId="30" fillId="0" borderId="6" xfId="0" applyFont="1" applyBorder="1" applyAlignment="1">
      <alignment vertical="center" wrapText="1" readingOrder="2"/>
    </xf>
    <xf numFmtId="0" fontId="30" fillId="0" borderId="43" xfId="0" applyFont="1" applyBorder="1" applyAlignment="1">
      <alignment vertical="center" wrapText="1" readingOrder="2"/>
    </xf>
    <xf numFmtId="0" fontId="14" fillId="4" borderId="19" xfId="0" applyFont="1" applyFill="1" applyBorder="1" applyAlignment="1">
      <alignment horizontal="center" vertical="center" wrapText="1" readingOrder="2"/>
    </xf>
    <xf numFmtId="164" fontId="10" fillId="7" borderId="19" xfId="18" applyNumberFormat="1" applyFont="1" applyFill="1" applyBorder="1" applyAlignment="1">
      <alignment horizontal="center" vertical="center" readingOrder="1"/>
    </xf>
    <xf numFmtId="9" fontId="10" fillId="7" borderId="19" xfId="19" applyFont="1" applyFill="1" applyBorder="1" applyAlignment="1">
      <alignment horizontal="center" vertical="center" readingOrder="1"/>
    </xf>
    <xf numFmtId="9" fontId="10" fillId="7" borderId="19" xfId="21" applyFont="1" applyFill="1" applyBorder="1" applyAlignment="1">
      <alignment horizontal="center" vertical="center" wrapText="1" readingOrder="1"/>
    </xf>
    <xf numFmtId="9" fontId="10" fillId="7" borderId="19" xfId="18" applyFont="1" applyFill="1" applyBorder="1" applyAlignment="1">
      <alignment horizontal="center" vertical="center" readingOrder="1"/>
    </xf>
    <xf numFmtId="0" fontId="10" fillId="7" borderId="19" xfId="12" applyFont="1" applyFill="1" applyBorder="1" applyAlignment="1">
      <alignment horizontal="center" vertical="center" wrapText="1" readingOrder="2"/>
    </xf>
    <xf numFmtId="9" fontId="0" fillId="0" borderId="44" xfId="0" applyNumberFormat="1" applyBorder="1" applyAlignment="1">
      <alignment horizontal="center" vertical="center"/>
    </xf>
    <xf numFmtId="9" fontId="10" fillId="7" borderId="20" xfId="16" applyFont="1" applyFill="1" applyBorder="1" applyAlignment="1">
      <alignment horizontal="center" vertical="center" wrapText="1" readingOrder="1"/>
    </xf>
    <xf numFmtId="10" fontId="0" fillId="0" borderId="1" xfId="0" applyNumberFormat="1" applyBorder="1" applyAlignment="1">
      <alignment horizontal="center" vertical="center"/>
    </xf>
    <xf numFmtId="0" fontId="14" fillId="4" borderId="46" xfId="0" applyFont="1" applyFill="1" applyBorder="1" applyAlignment="1">
      <alignment horizontal="center" vertical="center" wrapText="1" readingOrder="2"/>
    </xf>
    <xf numFmtId="0" fontId="10" fillId="7" borderId="47" xfId="0" applyFont="1" applyFill="1" applyBorder="1" applyAlignment="1">
      <alignment horizontal="center" vertical="center" wrapText="1" readingOrder="2"/>
    </xf>
    <xf numFmtId="0" fontId="10" fillId="7" borderId="13" xfId="27" applyFont="1" applyFill="1" applyBorder="1" applyAlignment="1">
      <alignment horizontal="right" vertical="center" wrapText="1" readingOrder="2"/>
    </xf>
    <xf numFmtId="0" fontId="14" fillId="4" borderId="15" xfId="27" applyFont="1" applyFill="1" applyBorder="1" applyAlignment="1">
      <alignment horizontal="center" vertical="center" wrapText="1" readingOrder="2"/>
    </xf>
    <xf numFmtId="0" fontId="14" fillId="6" borderId="34" xfId="0" applyFont="1" applyFill="1" applyBorder="1" applyAlignment="1">
      <alignment horizontal="center" vertical="center" wrapText="1" readingOrder="2"/>
    </xf>
    <xf numFmtId="9" fontId="10" fillId="7" borderId="20" xfId="0" applyNumberFormat="1" applyFont="1" applyFill="1" applyBorder="1" applyAlignment="1">
      <alignment horizontal="center" vertical="center" wrapText="1" readingOrder="1"/>
    </xf>
    <xf numFmtId="0" fontId="10" fillId="7" borderId="14" xfId="27" applyFont="1" applyFill="1" applyBorder="1" applyAlignment="1">
      <alignment horizontal="center" vertical="center" wrapText="1" readingOrder="2"/>
    </xf>
    <xf numFmtId="0" fontId="10" fillId="3" borderId="0" xfId="0" applyFont="1" applyFill="1" applyAlignment="1">
      <alignment vertical="center" wrapText="1" readingOrder="2"/>
    </xf>
    <xf numFmtId="0" fontId="25" fillId="4" borderId="33" xfId="0" applyFont="1" applyFill="1" applyBorder="1" applyAlignment="1">
      <alignment vertical="center" wrapText="1" readingOrder="2"/>
    </xf>
    <xf numFmtId="0" fontId="25" fillId="4" borderId="23" xfId="0" applyFont="1" applyFill="1" applyBorder="1" applyAlignment="1">
      <alignment vertical="center" wrapText="1" readingOrder="2"/>
    </xf>
    <xf numFmtId="0" fontId="19" fillId="4" borderId="10" xfId="0" applyFont="1" applyFill="1" applyBorder="1" applyAlignment="1">
      <alignment vertical="center" wrapText="1" readingOrder="2"/>
    </xf>
    <xf numFmtId="0" fontId="0" fillId="0" borderId="11" xfId="0" applyBorder="1" applyAlignment="1">
      <alignment vertical="center" wrapText="1" readingOrder="2"/>
    </xf>
    <xf numFmtId="10" fontId="18" fillId="7" borderId="0" xfId="0" applyNumberFormat="1" applyFont="1" applyFill="1" applyAlignment="1">
      <alignment vertical="center" wrapText="1" readingOrder="1"/>
    </xf>
    <xf numFmtId="164" fontId="10" fillId="7" borderId="13" xfId="16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10" fillId="7" borderId="20" xfId="21" applyNumberFormat="1" applyFont="1" applyFill="1" applyBorder="1" applyAlignment="1">
      <alignment horizontal="center" vertical="center" wrapText="1" readingOrder="1"/>
    </xf>
    <xf numFmtId="164" fontId="10" fillId="7" borderId="15" xfId="21" applyNumberFormat="1" applyFont="1" applyFill="1" applyBorder="1" applyAlignment="1">
      <alignment horizontal="center" vertical="center" wrapText="1" readingOrder="1"/>
    </xf>
    <xf numFmtId="164" fontId="10" fillId="7" borderId="13" xfId="21" applyNumberFormat="1" applyFont="1" applyFill="1" applyBorder="1" applyAlignment="1">
      <alignment horizontal="center" vertical="center" wrapText="1" readingOrder="1"/>
    </xf>
    <xf numFmtId="164" fontId="0" fillId="0" borderId="44" xfId="0" applyNumberFormat="1" applyBorder="1" applyAlignment="1">
      <alignment horizontal="center" vertical="center"/>
    </xf>
    <xf numFmtId="164" fontId="10" fillId="7" borderId="20" xfId="16" applyNumberFormat="1" applyFont="1" applyFill="1" applyBorder="1" applyAlignment="1">
      <alignment horizontal="center" vertical="center" wrapText="1" readingOrder="1"/>
    </xf>
    <xf numFmtId="164" fontId="10" fillId="7" borderId="17" xfId="16" applyNumberFormat="1" applyFont="1" applyFill="1" applyBorder="1" applyAlignment="1">
      <alignment horizontal="center" vertical="center" wrapText="1" readingOrder="1"/>
    </xf>
    <xf numFmtId="164" fontId="10" fillId="7" borderId="20" xfId="0" applyNumberFormat="1" applyFont="1" applyFill="1" applyBorder="1" applyAlignment="1">
      <alignment horizontal="center" vertical="center" wrapText="1" readingOrder="1"/>
    </xf>
    <xf numFmtId="164" fontId="10" fillId="7" borderId="17" xfId="21" applyNumberFormat="1" applyFont="1" applyFill="1" applyBorder="1" applyAlignment="1">
      <alignment horizontal="center" vertical="center" wrapText="1" readingOrder="1"/>
    </xf>
    <xf numFmtId="164" fontId="20" fillId="7" borderId="13" xfId="16" applyNumberFormat="1" applyFont="1" applyFill="1" applyBorder="1" applyAlignment="1">
      <alignment horizontal="center" vertical="center" wrapText="1" readingOrder="1"/>
    </xf>
    <xf numFmtId="164" fontId="10" fillId="7" borderId="13" xfId="24" applyNumberFormat="1" applyFont="1" applyFill="1" applyBorder="1" applyAlignment="1">
      <alignment horizontal="center" vertical="center" wrapText="1" readingOrder="1"/>
    </xf>
    <xf numFmtId="164" fontId="10" fillId="7" borderId="13" xfId="14" applyNumberFormat="1" applyFont="1" applyFill="1" applyBorder="1" applyAlignment="1">
      <alignment horizontal="center" vertical="center" wrapText="1" readingOrder="1"/>
    </xf>
    <xf numFmtId="0" fontId="7" fillId="0" borderId="0" xfId="6" applyAlignment="1">
      <alignment horizontal="center"/>
    </xf>
    <xf numFmtId="9" fontId="0" fillId="8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26" fillId="0" borderId="0" xfId="12" applyFont="1" applyAlignment="1">
      <alignment readingOrder="2"/>
    </xf>
    <xf numFmtId="0" fontId="0" fillId="0" borderId="0" xfId="6" applyFont="1"/>
    <xf numFmtId="0" fontId="23" fillId="0" borderId="0" xfId="0" applyFont="1"/>
    <xf numFmtId="0" fontId="14" fillId="3" borderId="0" xfId="0" applyFont="1" applyFill="1" applyAlignment="1">
      <alignment vertical="center" wrapText="1" readingOrder="2"/>
    </xf>
    <xf numFmtId="0" fontId="32" fillId="0" borderId="0" xfId="0" applyFont="1"/>
    <xf numFmtId="0" fontId="27" fillId="0" borderId="0" xfId="0" applyFont="1"/>
    <xf numFmtId="0" fontId="14" fillId="3" borderId="23" xfId="0" applyFont="1" applyFill="1" applyBorder="1" applyAlignment="1">
      <alignment vertical="center" wrapText="1" readingOrder="2"/>
    </xf>
    <xf numFmtId="0" fontId="8" fillId="0" borderId="0" xfId="6" applyFont="1"/>
    <xf numFmtId="0" fontId="23" fillId="0" borderId="0" xfId="14" applyFont="1"/>
    <xf numFmtId="0" fontId="8" fillId="0" borderId="0" xfId="14" applyFont="1"/>
    <xf numFmtId="0" fontId="14" fillId="3" borderId="0" xfId="0" applyFont="1" applyFill="1" applyAlignment="1">
      <alignment horizontal="center" vertical="center" wrapText="1" readingOrder="2"/>
    </xf>
    <xf numFmtId="0" fontId="19" fillId="4" borderId="27" xfId="0" applyFont="1" applyFill="1" applyBorder="1" applyAlignment="1">
      <alignment horizontal="center" vertical="center" readingOrder="2"/>
    </xf>
    <xf numFmtId="0" fontId="19" fillId="4" borderId="22" xfId="0" applyFont="1" applyFill="1" applyBorder="1" applyAlignment="1">
      <alignment horizontal="center" vertical="center" readingOrder="2"/>
    </xf>
    <xf numFmtId="0" fontId="8" fillId="0" borderId="0" xfId="0" applyFont="1" applyAlignment="1">
      <alignment horizontal="center"/>
    </xf>
    <xf numFmtId="0" fontId="19" fillId="4" borderId="35" xfId="0" applyFont="1" applyFill="1" applyBorder="1" applyAlignment="1">
      <alignment horizontal="center" vertical="center" readingOrder="2"/>
    </xf>
    <xf numFmtId="0" fontId="19" fillId="4" borderId="16" xfId="0" applyFont="1" applyFill="1" applyBorder="1" applyAlignment="1">
      <alignment horizontal="center" vertical="center" readingOrder="2"/>
    </xf>
    <xf numFmtId="10" fontId="18" fillId="7" borderId="16" xfId="0" applyNumberFormat="1" applyFont="1" applyFill="1" applyBorder="1" applyAlignment="1">
      <alignment horizontal="center" vertical="center" wrapText="1" readingOrder="1"/>
    </xf>
    <xf numFmtId="0" fontId="9" fillId="0" borderId="0" xfId="26" applyBorder="1" applyAlignment="1">
      <alignment horizontal="center" vertical="center" readingOrder="2"/>
    </xf>
    <xf numFmtId="0" fontId="24" fillId="0" borderId="22" xfId="26" applyFont="1" applyBorder="1" applyAlignment="1">
      <alignment horizontal="center" vertical="center" readingOrder="2"/>
    </xf>
    <xf numFmtId="0" fontId="14" fillId="4" borderId="19" xfId="0" applyFont="1" applyFill="1" applyBorder="1" applyAlignment="1">
      <alignment horizontal="center" vertical="center" readingOrder="2"/>
    </xf>
    <xf numFmtId="0" fontId="14" fillId="4" borderId="18" xfId="0" applyFont="1" applyFill="1" applyBorder="1" applyAlignment="1">
      <alignment horizontal="center" vertical="center" readingOrder="2"/>
    </xf>
    <xf numFmtId="0" fontId="21" fillId="0" borderId="0" xfId="0" applyFont="1" applyAlignment="1">
      <alignment horizontal="center" readingOrder="2"/>
    </xf>
    <xf numFmtId="0" fontId="21" fillId="0" borderId="22" xfId="0" applyFont="1" applyBorder="1" applyAlignment="1">
      <alignment horizontal="center" readingOrder="2"/>
    </xf>
    <xf numFmtId="0" fontId="8" fillId="0" borderId="0" xfId="6" applyFont="1" applyAlignment="1">
      <alignment horizontal="center"/>
    </xf>
    <xf numFmtId="0" fontId="9" fillId="0" borderId="12" xfId="26" applyAlignment="1">
      <alignment horizontal="center" vertical="center" readingOrder="2"/>
    </xf>
    <xf numFmtId="0" fontId="24" fillId="0" borderId="29" xfId="26" applyFont="1" applyBorder="1" applyAlignment="1">
      <alignment horizontal="center" vertical="center" readingOrder="2"/>
    </xf>
    <xf numFmtId="0" fontId="26" fillId="0" borderId="22" xfId="12" applyFont="1" applyBorder="1" applyAlignment="1">
      <alignment horizontal="center" readingOrder="2"/>
    </xf>
    <xf numFmtId="0" fontId="8" fillId="0" borderId="16" xfId="12" applyFont="1" applyBorder="1" applyAlignment="1">
      <alignment horizontal="center"/>
    </xf>
    <xf numFmtId="0" fontId="8" fillId="0" borderId="0" xfId="12" applyFont="1" applyAlignment="1">
      <alignment horizontal="center"/>
    </xf>
    <xf numFmtId="10" fontId="18" fillId="8" borderId="19" xfId="0" applyNumberFormat="1" applyFont="1" applyFill="1" applyBorder="1" applyAlignment="1">
      <alignment horizontal="center" vertical="center" wrapText="1" readingOrder="1"/>
    </xf>
    <xf numFmtId="10" fontId="18" fillId="8" borderId="23" xfId="0" applyNumberFormat="1" applyFont="1" applyFill="1" applyBorder="1" applyAlignment="1">
      <alignment horizontal="center" vertical="center" wrapText="1" readingOrder="1"/>
    </xf>
    <xf numFmtId="0" fontId="19" fillId="4" borderId="32" xfId="0" applyFont="1" applyFill="1" applyBorder="1" applyAlignment="1">
      <alignment horizontal="center" vertical="center" readingOrder="2"/>
    </xf>
    <xf numFmtId="0" fontId="19" fillId="4" borderId="0" xfId="0" applyFont="1" applyFill="1" applyAlignment="1">
      <alignment horizontal="center" vertical="center" readingOrder="2"/>
    </xf>
    <xf numFmtId="0" fontId="0" fillId="0" borderId="0" xfId="0" applyAlignment="1">
      <alignment horizontal="center"/>
    </xf>
    <xf numFmtId="0" fontId="28" fillId="4" borderId="36" xfId="0" applyFont="1" applyFill="1" applyBorder="1" applyAlignment="1">
      <alignment horizontal="center" vertical="center" wrapText="1" readingOrder="2"/>
    </xf>
    <xf numFmtId="0" fontId="19" fillId="4" borderId="0" xfId="0" applyFont="1" applyFill="1" applyAlignment="1">
      <alignment horizontal="center" vertical="center" wrapText="1" readingOrder="2"/>
    </xf>
    <xf numFmtId="0" fontId="19" fillId="4" borderId="36" xfId="0" applyFont="1" applyFill="1" applyBorder="1" applyAlignment="1">
      <alignment horizontal="center" vertical="center" wrapText="1" readingOrder="2"/>
    </xf>
    <xf numFmtId="0" fontId="29" fillId="8" borderId="36" xfId="0" applyFont="1" applyFill="1" applyBorder="1" applyAlignment="1">
      <alignment horizontal="center" vertical="center"/>
    </xf>
    <xf numFmtId="0" fontId="29" fillId="8" borderId="0" xfId="0" applyFont="1" applyFill="1" applyAlignment="1">
      <alignment horizontal="center" vertical="center"/>
    </xf>
    <xf numFmtId="10" fontId="10" fillId="7" borderId="11" xfId="0" applyNumberFormat="1" applyFont="1" applyFill="1" applyBorder="1" applyAlignment="1">
      <alignment horizontal="center" vertical="center" wrapText="1" readingOrder="2"/>
    </xf>
    <xf numFmtId="0" fontId="14" fillId="4" borderId="3" xfId="0" applyFont="1" applyFill="1" applyBorder="1" applyAlignment="1">
      <alignment horizontal="center" vertical="center" wrapText="1" readingOrder="2"/>
    </xf>
    <xf numFmtId="0" fontId="0" fillId="0" borderId="3" xfId="0" applyBorder="1" applyAlignment="1">
      <alignment horizontal="center" vertical="center" wrapText="1" readingOrder="2"/>
    </xf>
    <xf numFmtId="0" fontId="19" fillId="4" borderId="37" xfId="0" applyFont="1" applyFill="1" applyBorder="1" applyAlignment="1">
      <alignment horizontal="center" vertical="center" wrapText="1" readingOrder="2"/>
    </xf>
    <xf numFmtId="0" fontId="19" fillId="4" borderId="38" xfId="0" applyFont="1" applyFill="1" applyBorder="1" applyAlignment="1">
      <alignment horizontal="center" vertical="center" wrapText="1" readingOrder="2"/>
    </xf>
    <xf numFmtId="10" fontId="10" fillId="7" borderId="16" xfId="0" applyNumberFormat="1" applyFont="1" applyFill="1" applyBorder="1" applyAlignment="1">
      <alignment horizontal="center" vertical="center" wrapText="1" readingOrder="2"/>
    </xf>
    <xf numFmtId="0" fontId="24" fillId="0" borderId="42" xfId="26" applyFont="1" applyBorder="1" applyAlignment="1">
      <alignment horizontal="center" vertical="center" readingOrder="2"/>
    </xf>
    <xf numFmtId="0" fontId="7" fillId="0" borderId="0" xfId="12" applyAlignment="1">
      <alignment horizontal="center"/>
    </xf>
    <xf numFmtId="10" fontId="10" fillId="7" borderId="0" xfId="0" applyNumberFormat="1" applyFont="1" applyFill="1" applyAlignment="1">
      <alignment horizontal="center" vertical="center" wrapText="1" readingOrder="2"/>
    </xf>
    <xf numFmtId="0" fontId="19" fillId="4" borderId="32" xfId="0" applyFont="1" applyFill="1" applyBorder="1" applyAlignment="1">
      <alignment horizontal="center" vertical="center" wrapText="1" readingOrder="2"/>
    </xf>
    <xf numFmtId="10" fontId="10" fillId="7" borderId="51" xfId="0" applyNumberFormat="1" applyFont="1" applyFill="1" applyBorder="1" applyAlignment="1">
      <alignment horizontal="center" vertical="center" wrapText="1" readingOrder="2"/>
    </xf>
    <xf numFmtId="0" fontId="31" fillId="0" borderId="0" xfId="0" applyFont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23" fillId="0" borderId="0" xfId="6" applyFont="1" applyAlignment="1">
      <alignment horizontal="center"/>
    </xf>
    <xf numFmtId="0" fontId="7" fillId="0" borderId="0" xfId="6" applyAlignment="1">
      <alignment horizontal="center"/>
    </xf>
    <xf numFmtId="0" fontId="10" fillId="3" borderId="0" xfId="0" applyFont="1" applyFill="1" applyAlignment="1">
      <alignment horizontal="center" vertical="center" wrapText="1" readingOrder="2"/>
    </xf>
    <xf numFmtId="0" fontId="2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6" fillId="0" borderId="0" xfId="0" applyFont="1" applyAlignment="1">
      <alignment horizontal="center" readingOrder="2"/>
    </xf>
    <xf numFmtId="0" fontId="19" fillId="4" borderId="27" xfId="0" applyFont="1" applyFill="1" applyBorder="1" applyAlignment="1">
      <alignment horizontal="center" vertical="center" wrapText="1" readingOrder="2"/>
    </xf>
    <xf numFmtId="0" fontId="19" fillId="4" borderId="22" xfId="0" applyFont="1" applyFill="1" applyBorder="1" applyAlignment="1">
      <alignment horizontal="center" vertical="center" wrapText="1" readingOrder="2"/>
    </xf>
    <xf numFmtId="0" fontId="23" fillId="0" borderId="42" xfId="0" applyFont="1" applyBorder="1" applyAlignment="1">
      <alignment horizontal="center"/>
    </xf>
    <xf numFmtId="0" fontId="19" fillId="4" borderId="10" xfId="0" applyFont="1" applyFill="1" applyBorder="1" applyAlignment="1">
      <alignment horizontal="center" vertical="center" wrapText="1" readingOrder="2"/>
    </xf>
    <xf numFmtId="0" fontId="0" fillId="0" borderId="11" xfId="0" applyBorder="1" applyAlignment="1">
      <alignment horizontal="center" vertical="center" wrapText="1" readingOrder="2"/>
    </xf>
    <xf numFmtId="0" fontId="25" fillId="4" borderId="33" xfId="0" applyFont="1" applyFill="1" applyBorder="1" applyAlignment="1">
      <alignment horizontal="center" vertical="center" wrapText="1" readingOrder="2"/>
    </xf>
    <xf numFmtId="0" fontId="25" fillId="4" borderId="23" xfId="0" applyFont="1" applyFill="1" applyBorder="1" applyAlignment="1">
      <alignment horizontal="center" vertical="center" wrapText="1" readingOrder="2"/>
    </xf>
    <xf numFmtId="0" fontId="14" fillId="4" borderId="40" xfId="0" applyFont="1" applyFill="1" applyBorder="1" applyAlignment="1">
      <alignment horizontal="center" vertical="center" wrapText="1" readingOrder="2"/>
    </xf>
    <xf numFmtId="0" fontId="14" fillId="4" borderId="34" xfId="0" applyFont="1" applyFill="1" applyBorder="1" applyAlignment="1">
      <alignment horizontal="center" vertical="center" wrapText="1" readingOrder="2"/>
    </xf>
    <xf numFmtId="10" fontId="18" fillId="8" borderId="39" xfId="0" applyNumberFormat="1" applyFont="1" applyFill="1" applyBorder="1" applyAlignment="1">
      <alignment horizontal="center" vertical="center" wrapText="1" readingOrder="1"/>
    </xf>
    <xf numFmtId="0" fontId="19" fillId="4" borderId="48" xfId="0" applyFont="1" applyFill="1" applyBorder="1" applyAlignment="1">
      <alignment horizontal="center" vertical="center" readingOrder="2"/>
    </xf>
    <xf numFmtId="0" fontId="24" fillId="0" borderId="31" xfId="26" applyFont="1" applyBorder="1" applyAlignment="1">
      <alignment horizontal="center" vertical="center" readingOrder="2"/>
    </xf>
    <xf numFmtId="0" fontId="8" fillId="0" borderId="22" xfId="0" applyFont="1" applyBorder="1" applyAlignment="1">
      <alignment horizontal="center"/>
    </xf>
    <xf numFmtId="0" fontId="23" fillId="0" borderId="42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23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center" vertical="center" wrapText="1" readingOrder="2"/>
    </xf>
    <xf numFmtId="10" fontId="18" fillId="7" borderId="0" xfId="0" applyNumberFormat="1" applyFont="1" applyFill="1" applyAlignment="1">
      <alignment horizontal="center" vertical="center" wrapText="1" readingOrder="1"/>
    </xf>
    <xf numFmtId="0" fontId="19" fillId="4" borderId="30" xfId="0" applyFont="1" applyFill="1" applyBorder="1" applyAlignment="1">
      <alignment horizontal="center" vertical="center" readingOrder="2"/>
    </xf>
    <xf numFmtId="0" fontId="19" fillId="4" borderId="31" xfId="0" applyFont="1" applyFill="1" applyBorder="1" applyAlignment="1">
      <alignment horizontal="center" vertical="center" readingOrder="2"/>
    </xf>
    <xf numFmtId="9" fontId="10" fillId="8" borderId="45" xfId="16" applyFont="1" applyFill="1" applyBorder="1" applyAlignment="1">
      <alignment horizontal="center" vertical="center" wrapText="1" readingOrder="1"/>
    </xf>
    <xf numFmtId="0" fontId="0" fillId="8" borderId="41" xfId="0" applyFill="1" applyBorder="1" applyAlignment="1">
      <alignment horizontal="center" vertical="center" wrapText="1" readingOrder="1"/>
    </xf>
    <xf numFmtId="10" fontId="10" fillId="7" borderId="23" xfId="16" applyNumberFormat="1" applyFont="1" applyFill="1" applyBorder="1" applyAlignment="1">
      <alignment horizontal="center" vertical="center" wrapText="1" readingOrder="2"/>
    </xf>
    <xf numFmtId="10" fontId="10" fillId="8" borderId="16" xfId="0" applyNumberFormat="1" applyFont="1" applyFill="1" applyBorder="1" applyAlignment="1">
      <alignment horizontal="center" vertical="center" wrapText="1" readingOrder="2"/>
    </xf>
    <xf numFmtId="0" fontId="23" fillId="0" borderId="0" xfId="12" applyFont="1" applyAlignment="1">
      <alignment horizontal="center"/>
    </xf>
    <xf numFmtId="0" fontId="0" fillId="0" borderId="0" xfId="6" applyFont="1" applyAlignment="1">
      <alignment horizontal="center"/>
    </xf>
    <xf numFmtId="0" fontId="22" fillId="0" borderId="0" xfId="12" applyFont="1" applyAlignment="1">
      <alignment horizontal="center"/>
    </xf>
    <xf numFmtId="10" fontId="18" fillId="7" borderId="11" xfId="0" applyNumberFormat="1" applyFont="1" applyFill="1" applyBorder="1" applyAlignment="1">
      <alignment horizontal="center" vertical="center" wrapText="1" readingOrder="1"/>
    </xf>
    <xf numFmtId="0" fontId="14" fillId="4" borderId="19" xfId="13" applyFont="1" applyFill="1" applyBorder="1" applyAlignment="1">
      <alignment horizontal="center" vertical="center" readingOrder="2"/>
    </xf>
    <xf numFmtId="0" fontId="14" fillId="4" borderId="18" xfId="13" applyFont="1" applyFill="1" applyBorder="1" applyAlignment="1">
      <alignment horizontal="center" vertical="center" readingOrder="2"/>
    </xf>
    <xf numFmtId="0" fontId="33" fillId="0" borderId="29" xfId="26" applyFont="1" applyBorder="1" applyAlignment="1">
      <alignment horizontal="center" vertical="center" readingOrder="2"/>
    </xf>
    <xf numFmtId="0" fontId="26" fillId="0" borderId="0" xfId="12" applyFont="1" applyAlignment="1">
      <alignment horizontal="center" readingOrder="2"/>
    </xf>
    <xf numFmtId="0" fontId="32" fillId="0" borderId="0" xfId="6" applyFont="1" applyAlignment="1">
      <alignment horizontal="center"/>
    </xf>
    <xf numFmtId="0" fontId="8" fillId="0" borderId="16" xfId="0" applyFont="1" applyBorder="1" applyAlignment="1">
      <alignment horizontal="center"/>
    </xf>
    <xf numFmtId="0" fontId="14" fillId="3" borderId="23" xfId="0" applyFont="1" applyFill="1" applyBorder="1" applyAlignment="1">
      <alignment horizontal="center" vertical="center" wrapText="1" readingOrder="2"/>
    </xf>
    <xf numFmtId="10" fontId="18" fillId="7" borderId="23" xfId="0" applyNumberFormat="1" applyFont="1" applyFill="1" applyBorder="1" applyAlignment="1">
      <alignment horizontal="center" vertical="center" wrapText="1" readingOrder="1"/>
    </xf>
    <xf numFmtId="10" fontId="18" fillId="7" borderId="22" xfId="0" applyNumberFormat="1" applyFont="1" applyFill="1" applyBorder="1" applyAlignment="1">
      <alignment horizontal="center" vertical="center" wrapText="1" readingOrder="1"/>
    </xf>
    <xf numFmtId="0" fontId="8" fillId="0" borderId="50" xfId="6" applyFont="1" applyBorder="1" applyAlignment="1">
      <alignment horizontal="center"/>
    </xf>
    <xf numFmtId="0" fontId="19" fillId="0" borderId="23" xfId="0" applyFont="1" applyBorder="1" applyAlignment="1">
      <alignment horizontal="center" vertical="center" readingOrder="2"/>
    </xf>
    <xf numFmtId="0" fontId="18" fillId="0" borderId="22" xfId="0" applyFont="1" applyBorder="1" applyAlignment="1">
      <alignment horizontal="center" vertical="center" readingOrder="2"/>
    </xf>
    <xf numFmtId="0" fontId="19" fillId="4" borderId="19" xfId="0" applyFont="1" applyFill="1" applyBorder="1" applyAlignment="1">
      <alignment horizontal="center" vertical="center" wrapText="1" readingOrder="2"/>
    </xf>
    <xf numFmtId="0" fontId="19" fillId="4" borderId="23" xfId="0" applyFont="1" applyFill="1" applyBorder="1" applyAlignment="1">
      <alignment horizontal="center" vertical="center" wrapText="1" readingOrder="2"/>
    </xf>
    <xf numFmtId="0" fontId="19" fillId="4" borderId="19" xfId="0" applyFont="1" applyFill="1" applyBorder="1" applyAlignment="1">
      <alignment horizontal="center" vertical="center" readingOrder="2"/>
    </xf>
    <xf numFmtId="0" fontId="19" fillId="4" borderId="23" xfId="0" applyFont="1" applyFill="1" applyBorder="1" applyAlignment="1">
      <alignment horizontal="center" vertical="center" readingOrder="2"/>
    </xf>
    <xf numFmtId="0" fontId="14" fillId="3" borderId="16" xfId="0" applyFont="1" applyFill="1" applyBorder="1" applyAlignment="1">
      <alignment horizontal="center" vertical="center" wrapText="1" readingOrder="2"/>
    </xf>
    <xf numFmtId="0" fontId="23" fillId="0" borderId="0" xfId="0" applyFont="1" applyAlignment="1">
      <alignment horizontal="center"/>
    </xf>
    <xf numFmtId="0" fontId="28" fillId="4" borderId="32" xfId="0" applyFont="1" applyFill="1" applyBorder="1" applyAlignment="1">
      <alignment horizontal="center" vertical="center" readingOrder="2"/>
    </xf>
    <xf numFmtId="0" fontId="8" fillId="0" borderId="42" xfId="0" applyFont="1" applyBorder="1" applyAlignment="1">
      <alignment horizontal="center"/>
    </xf>
    <xf numFmtId="9" fontId="10" fillId="7" borderId="23" xfId="16" applyFont="1" applyFill="1" applyBorder="1" applyAlignment="1">
      <alignment horizontal="center" vertical="center" wrapText="1" readingOrder="1"/>
    </xf>
    <xf numFmtId="0" fontId="14" fillId="3" borderId="23" xfId="14" applyFont="1" applyFill="1" applyBorder="1" applyAlignment="1">
      <alignment horizontal="center" vertical="center" wrapText="1" readingOrder="2"/>
    </xf>
    <xf numFmtId="0" fontId="8" fillId="0" borderId="0" xfId="14" applyFont="1" applyAlignment="1">
      <alignment horizontal="center"/>
    </xf>
    <xf numFmtId="0" fontId="19" fillId="0" borderId="23" xfId="14" applyFont="1" applyBorder="1" applyAlignment="1">
      <alignment horizontal="center" vertical="center" wrapText="1" readingOrder="2"/>
    </xf>
    <xf numFmtId="0" fontId="8" fillId="0" borderId="21" xfId="14" applyFont="1" applyBorder="1" applyAlignment="1">
      <alignment horizontal="center"/>
    </xf>
    <xf numFmtId="0" fontId="19" fillId="4" borderId="27" xfId="14" applyFont="1" applyFill="1" applyBorder="1" applyAlignment="1">
      <alignment horizontal="center" vertical="center" wrapText="1" readingOrder="2"/>
    </xf>
    <xf numFmtId="0" fontId="19" fillId="4" borderId="22" xfId="14" applyFont="1" applyFill="1" applyBorder="1" applyAlignment="1">
      <alignment horizontal="center" vertical="center" wrapText="1" readingOrder="2"/>
    </xf>
    <xf numFmtId="0" fontId="14" fillId="4" borderId="19" xfId="14" applyFont="1" applyFill="1" applyBorder="1" applyAlignment="1">
      <alignment horizontal="center" vertical="center" wrapText="1" readingOrder="2"/>
    </xf>
    <xf numFmtId="0" fontId="23" fillId="0" borderId="18" xfId="14" applyFont="1" applyBorder="1" applyAlignment="1">
      <alignment horizontal="center" vertical="center" wrapText="1" readingOrder="2"/>
    </xf>
  </cellXfs>
  <cellStyles count="28">
    <cellStyle name="Normal" xfId="0" builtinId="0"/>
    <cellStyle name="Normal 2" xfId="1" xr:uid="{00000000-0005-0000-0000-000001000000}"/>
    <cellStyle name="Normal 2 2" xfId="2" xr:uid="{00000000-0005-0000-0000-000002000000}"/>
    <cellStyle name="Normal 212" xfId="3" xr:uid="{00000000-0005-0000-0000-000003000000}"/>
    <cellStyle name="Normal 3" xfId="4" xr:uid="{00000000-0005-0000-0000-000004000000}"/>
    <cellStyle name="Normal 4" xfId="5" xr:uid="{00000000-0005-0000-0000-000005000000}"/>
    <cellStyle name="Normal 5 2" xfId="6" xr:uid="{00000000-0005-0000-0000-000006000000}"/>
    <cellStyle name="Normal 5 2 2" xfId="7" xr:uid="{00000000-0005-0000-0000-000007000000}"/>
    <cellStyle name="Normal 5 2 2 2" xfId="8" xr:uid="{00000000-0005-0000-0000-000008000000}"/>
    <cellStyle name="Normal 5 2 2 2 3" xfId="9" xr:uid="{00000000-0005-0000-0000-000009000000}"/>
    <cellStyle name="Normal 5 2 2 2 3 2" xfId="27" xr:uid="{00000000-0005-0000-0000-00000A000000}"/>
    <cellStyle name="Normal 5 2 3" xfId="10" xr:uid="{00000000-0005-0000-0000-00000B000000}"/>
    <cellStyle name="Normal 5 3" xfId="11" xr:uid="{00000000-0005-0000-0000-00000C000000}"/>
    <cellStyle name="Normal 6" xfId="12" xr:uid="{00000000-0005-0000-0000-00000D000000}"/>
    <cellStyle name="Normal 6 2" xfId="13" xr:uid="{00000000-0005-0000-0000-00000E000000}"/>
    <cellStyle name="Normal 6 2 3" xfId="14" xr:uid="{00000000-0005-0000-0000-00000F000000}"/>
    <cellStyle name="Normal 6 3" xfId="15" xr:uid="{00000000-0005-0000-0000-000010000000}"/>
    <cellStyle name="Percent" xfId="16" builtinId="5"/>
    <cellStyle name="Percent 2" xfId="17" xr:uid="{00000000-0005-0000-0000-000012000000}"/>
    <cellStyle name="Percent 2 3" xfId="18" xr:uid="{00000000-0005-0000-0000-000013000000}"/>
    <cellStyle name="Percent 2 3 2" xfId="19" xr:uid="{00000000-0005-0000-0000-000014000000}"/>
    <cellStyle name="Percent 2 3 2 2" xfId="20" xr:uid="{00000000-0005-0000-0000-000015000000}"/>
    <cellStyle name="Percent 3" xfId="21" xr:uid="{00000000-0005-0000-0000-000016000000}"/>
    <cellStyle name="Percent 3 2" xfId="22" xr:uid="{00000000-0005-0000-0000-000017000000}"/>
    <cellStyle name="Percent 3 2 3" xfId="23" xr:uid="{00000000-0005-0000-0000-000018000000}"/>
    <cellStyle name="Percent 3 3" xfId="24" xr:uid="{00000000-0005-0000-0000-000019000000}"/>
    <cellStyle name="Percent 5" xfId="25" xr:uid="{00000000-0005-0000-0000-00001A000000}"/>
    <cellStyle name="כותרת 1" xfId="26" builtin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51955</xdr:colOff>
      <xdr:row>0</xdr:row>
      <xdr:rowOff>0</xdr:rowOff>
    </xdr:from>
    <xdr:to>
      <xdr:col>9</xdr:col>
      <xdr:colOff>461530</xdr:colOff>
      <xdr:row>1</xdr:row>
      <xdr:rowOff>18336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52373994-340E-48E1-953B-4C4E18F3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1436198" y="0"/>
          <a:ext cx="409575" cy="399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showGridLines="0" rightToLeft="1" tabSelected="1" zoomScale="110" zoomScaleNormal="110" zoomScaleSheetLayoutView="100" workbookViewId="0">
      <selection activeCell="M6" sqref="M6"/>
    </sheetView>
  </sheetViews>
  <sheetFormatPr defaultColWidth="8.875" defaultRowHeight="14.25" x14ac:dyDescent="0.2"/>
  <cols>
    <col min="1" max="1" width="10.75" customWidth="1"/>
    <col min="2" max="2" width="36" customWidth="1"/>
    <col min="3" max="3" width="11.25" bestFit="1" customWidth="1"/>
    <col min="4" max="4" width="11.25" customWidth="1"/>
    <col min="5" max="5" width="14.75" customWidth="1"/>
    <col min="6" max="6" width="11.125" customWidth="1"/>
    <col min="7" max="7" width="11" customWidth="1"/>
    <col min="8" max="8" width="36.75" customWidth="1"/>
  </cols>
  <sheetData>
    <row r="1" spans="1:9" ht="30" customHeight="1" x14ac:dyDescent="0.2">
      <c r="B1" s="176" t="s">
        <v>218</v>
      </c>
      <c r="C1" s="176"/>
      <c r="D1" s="176"/>
      <c r="E1" s="176"/>
      <c r="F1" s="176"/>
      <c r="G1" s="176"/>
      <c r="H1" s="176"/>
    </row>
    <row r="2" spans="1:9" ht="30" customHeight="1" x14ac:dyDescent="0.2">
      <c r="B2" s="177" t="s">
        <v>102</v>
      </c>
      <c r="C2" s="177"/>
      <c r="D2" s="177"/>
      <c r="E2" s="177"/>
      <c r="F2" s="177"/>
      <c r="G2" s="177"/>
      <c r="H2" s="177"/>
    </row>
    <row r="3" spans="1:9" ht="18" x14ac:dyDescent="0.2">
      <c r="A3" s="172" t="s">
        <v>225</v>
      </c>
      <c r="B3" s="173" t="s">
        <v>195</v>
      </c>
      <c r="C3" s="174"/>
      <c r="D3" s="174"/>
      <c r="E3" s="174"/>
      <c r="F3" s="174"/>
      <c r="G3" s="174"/>
      <c r="H3" s="174"/>
      <c r="I3" s="172" t="s">
        <v>224</v>
      </c>
    </row>
    <row r="4" spans="1:9" ht="18" x14ac:dyDescent="0.2">
      <c r="A4" s="172"/>
      <c r="B4" s="170" t="s">
        <v>132</v>
      </c>
      <c r="C4" s="171"/>
      <c r="D4" s="171"/>
      <c r="E4" s="171"/>
      <c r="F4" s="171"/>
      <c r="G4" s="171"/>
      <c r="H4" s="171"/>
      <c r="I4" s="172"/>
    </row>
    <row r="5" spans="1:9" ht="45" x14ac:dyDescent="0.2">
      <c r="A5" s="172"/>
      <c r="B5" s="9" t="s">
        <v>0</v>
      </c>
      <c r="C5" s="131" t="s">
        <v>230</v>
      </c>
      <c r="D5" s="15" t="s">
        <v>231</v>
      </c>
      <c r="E5" s="9" t="s">
        <v>40</v>
      </c>
      <c r="F5" s="178" t="s">
        <v>10</v>
      </c>
      <c r="G5" s="179"/>
      <c r="H5" s="9" t="s">
        <v>70</v>
      </c>
      <c r="I5" s="172"/>
    </row>
    <row r="6" spans="1:9" ht="36.75" customHeight="1" x14ac:dyDescent="0.2">
      <c r="A6" s="172"/>
      <c r="B6" s="16" t="s">
        <v>29</v>
      </c>
      <c r="C6" s="18">
        <v>0.55149999999999999</v>
      </c>
      <c r="D6" s="17">
        <v>0.54</v>
      </c>
      <c r="E6" s="19">
        <v>0.06</v>
      </c>
      <c r="F6" s="19">
        <f>IF(D6-E6&gt;0,D6-E6,0)</f>
        <v>0.48000000000000004</v>
      </c>
      <c r="G6" s="19">
        <f>D6+E6</f>
        <v>0.60000000000000009</v>
      </c>
      <c r="H6" s="99" t="s">
        <v>81</v>
      </c>
      <c r="I6" s="172"/>
    </row>
    <row r="7" spans="1:9" ht="30" x14ac:dyDescent="0.2">
      <c r="A7" s="172"/>
      <c r="B7" s="16" t="s">
        <v>41</v>
      </c>
      <c r="C7" s="141">
        <v>1.2200000000000001E-2</v>
      </c>
      <c r="D7" s="19">
        <v>0.01</v>
      </c>
      <c r="E7" s="19">
        <v>0.05</v>
      </c>
      <c r="F7" s="19">
        <f t="shared" ref="F7:F13" si="0">IF(D7-E7&gt;0,D7-E7,0)</f>
        <v>0</v>
      </c>
      <c r="G7" s="19">
        <f t="shared" ref="G7:G13" si="1">D7+E7</f>
        <v>6.0000000000000005E-2</v>
      </c>
      <c r="H7" s="20" t="s">
        <v>3</v>
      </c>
      <c r="I7" s="172"/>
    </row>
    <row r="8" spans="1:9" ht="21" customHeight="1" x14ac:dyDescent="0.2">
      <c r="A8" s="172"/>
      <c r="B8" s="16" t="s">
        <v>100</v>
      </c>
      <c r="C8" s="141">
        <v>0.2616</v>
      </c>
      <c r="D8" s="19">
        <v>0.27</v>
      </c>
      <c r="E8" s="19">
        <v>0.05</v>
      </c>
      <c r="F8" s="19">
        <f t="shared" si="0"/>
        <v>0.22000000000000003</v>
      </c>
      <c r="G8" s="19">
        <f t="shared" si="1"/>
        <v>0.32</v>
      </c>
      <c r="H8" s="20"/>
      <c r="I8" s="172"/>
    </row>
    <row r="9" spans="1:9" ht="45" x14ac:dyDescent="0.2">
      <c r="A9" s="172"/>
      <c r="B9" s="16" t="s">
        <v>67</v>
      </c>
      <c r="C9" s="141">
        <v>8.0699999999999994E-2</v>
      </c>
      <c r="D9" s="19">
        <v>7.0000000000000007E-2</v>
      </c>
      <c r="E9" s="19">
        <v>0.06</v>
      </c>
      <c r="F9" s="19">
        <f t="shared" si="0"/>
        <v>1.0000000000000009E-2</v>
      </c>
      <c r="G9" s="19">
        <f t="shared" si="1"/>
        <v>0.13</v>
      </c>
      <c r="H9" s="20" t="s">
        <v>68</v>
      </c>
      <c r="I9" s="172"/>
    </row>
    <row r="10" spans="1:9" ht="15" x14ac:dyDescent="0.2">
      <c r="A10" s="172"/>
      <c r="B10" s="16" t="s">
        <v>7</v>
      </c>
      <c r="C10" s="141">
        <v>1.6299999999999999E-2</v>
      </c>
      <c r="D10" s="19">
        <v>0.02</v>
      </c>
      <c r="E10" s="19">
        <v>0.05</v>
      </c>
      <c r="F10" s="19">
        <f t="shared" si="0"/>
        <v>0</v>
      </c>
      <c r="G10" s="19">
        <f t="shared" si="1"/>
        <v>7.0000000000000007E-2</v>
      </c>
      <c r="H10" s="20"/>
      <c r="I10" s="172"/>
    </row>
    <row r="11" spans="1:9" ht="15" x14ac:dyDescent="0.2">
      <c r="A11" s="172"/>
      <c r="B11" s="16" t="s">
        <v>82</v>
      </c>
      <c r="C11" s="141">
        <v>3.8300000000000001E-2</v>
      </c>
      <c r="D11" s="19">
        <v>0.04</v>
      </c>
      <c r="E11" s="19">
        <v>0.05</v>
      </c>
      <c r="F11" s="19">
        <f t="shared" si="0"/>
        <v>0</v>
      </c>
      <c r="G11" s="19">
        <f t="shared" si="1"/>
        <v>0.09</v>
      </c>
      <c r="H11" s="20"/>
      <c r="I11" s="172"/>
    </row>
    <row r="12" spans="1:9" ht="15" x14ac:dyDescent="0.2">
      <c r="A12" s="172"/>
      <c r="B12" s="16" t="s">
        <v>166</v>
      </c>
      <c r="C12" s="141">
        <v>2.5008825468443095E-2</v>
      </c>
      <c r="D12" s="19">
        <v>0.03</v>
      </c>
      <c r="E12" s="19">
        <v>0.05</v>
      </c>
      <c r="F12" s="19">
        <f t="shared" si="0"/>
        <v>0</v>
      </c>
      <c r="G12" s="19">
        <f t="shared" si="1"/>
        <v>0.08</v>
      </c>
      <c r="H12" s="20"/>
      <c r="I12" s="172"/>
    </row>
    <row r="13" spans="1:9" ht="15" x14ac:dyDescent="0.2">
      <c r="A13" s="172"/>
      <c r="B13" s="16" t="s">
        <v>167</v>
      </c>
      <c r="C13" s="141">
        <v>2.1209597582501023E-2</v>
      </c>
      <c r="D13" s="19">
        <v>0.01</v>
      </c>
      <c r="E13" s="19">
        <v>0.05</v>
      </c>
      <c r="F13" s="19">
        <f t="shared" si="0"/>
        <v>0</v>
      </c>
      <c r="G13" s="19">
        <f t="shared" si="1"/>
        <v>6.0000000000000005E-2</v>
      </c>
      <c r="H13" s="20"/>
      <c r="I13" s="172"/>
    </row>
    <row r="14" spans="1:9" ht="15" x14ac:dyDescent="0.2">
      <c r="A14" s="172"/>
      <c r="B14" s="16" t="s">
        <v>37</v>
      </c>
      <c r="C14" s="141">
        <v>-7.0000000000000001E-3</v>
      </c>
      <c r="D14" s="19">
        <v>0.01</v>
      </c>
      <c r="E14" s="19"/>
      <c r="F14" s="19"/>
      <c r="G14" s="19"/>
      <c r="H14" s="20"/>
      <c r="I14" s="172"/>
    </row>
    <row r="15" spans="1:9" ht="15" x14ac:dyDescent="0.2">
      <c r="A15" s="172"/>
      <c r="B15" s="16" t="s">
        <v>8</v>
      </c>
      <c r="C15" s="18">
        <f t="shared" ref="C15" si="2">SUM(C6:C14)</f>
        <v>0.99981842305094404</v>
      </c>
      <c r="D15" s="17">
        <f t="shared" ref="D15" si="3">SUM(D6:D14)</f>
        <v>1.0000000000000002</v>
      </c>
      <c r="E15" s="19"/>
      <c r="F15" s="19"/>
      <c r="G15" s="19"/>
      <c r="H15" s="20"/>
      <c r="I15" s="172"/>
    </row>
    <row r="16" spans="1:9" ht="15" x14ac:dyDescent="0.2">
      <c r="A16" s="172"/>
      <c r="B16" s="16" t="s">
        <v>13</v>
      </c>
      <c r="C16" s="18">
        <v>0.24110000000000001</v>
      </c>
      <c r="D16" s="19">
        <v>0.2</v>
      </c>
      <c r="E16" s="19">
        <v>0.06</v>
      </c>
      <c r="F16" s="19">
        <f t="shared" ref="F16" si="4">IF(D16-E16&gt;0,D16-E16,0)</f>
        <v>0.14000000000000001</v>
      </c>
      <c r="G16" s="19">
        <f t="shared" ref="G16" si="5">D16+E16</f>
        <v>0.26</v>
      </c>
      <c r="H16" s="20"/>
      <c r="I16" s="172"/>
    </row>
    <row r="17" spans="1:9" ht="18" x14ac:dyDescent="0.2">
      <c r="A17" s="172"/>
      <c r="B17" s="16" t="s">
        <v>221</v>
      </c>
      <c r="C17" s="175">
        <v>2.5000000000000001E-3</v>
      </c>
      <c r="D17" s="175"/>
      <c r="E17" s="175"/>
      <c r="F17" s="175"/>
      <c r="G17" s="175"/>
      <c r="H17" s="175"/>
      <c r="I17" s="172"/>
    </row>
    <row r="18" spans="1:9" x14ac:dyDescent="0.2">
      <c r="A18" s="172"/>
      <c r="B18" s="180" t="s">
        <v>97</v>
      </c>
      <c r="C18" s="180"/>
      <c r="D18" s="180"/>
      <c r="E18" s="180"/>
      <c r="F18" s="180"/>
      <c r="G18" s="180"/>
      <c r="H18" s="180"/>
      <c r="I18" s="172"/>
    </row>
    <row r="19" spans="1:9" x14ac:dyDescent="0.2">
      <c r="A19" s="172"/>
      <c r="B19" s="181" t="s">
        <v>102</v>
      </c>
      <c r="C19" s="181"/>
      <c r="D19" s="181"/>
      <c r="E19" s="181"/>
      <c r="F19" s="181"/>
      <c r="G19" s="181"/>
      <c r="H19" s="181"/>
      <c r="I19" s="172"/>
    </row>
    <row r="20" spans="1:9" ht="18" x14ac:dyDescent="0.2">
      <c r="A20" s="172"/>
      <c r="B20" s="173" t="s">
        <v>196</v>
      </c>
      <c r="C20" s="174"/>
      <c r="D20" s="174"/>
      <c r="E20" s="174"/>
      <c r="F20" s="174"/>
      <c r="G20" s="174"/>
      <c r="H20" s="174"/>
      <c r="I20" s="172"/>
    </row>
    <row r="21" spans="1:9" ht="18" x14ac:dyDescent="0.2">
      <c r="A21" s="172"/>
      <c r="B21" s="170" t="s">
        <v>134</v>
      </c>
      <c r="C21" s="171"/>
      <c r="D21" s="171"/>
      <c r="E21" s="171"/>
      <c r="F21" s="171"/>
      <c r="G21" s="171"/>
      <c r="H21" s="171"/>
      <c r="I21" s="172"/>
    </row>
    <row r="22" spans="1:9" ht="45" x14ac:dyDescent="0.2">
      <c r="A22" s="172"/>
      <c r="B22" s="9" t="s">
        <v>0</v>
      </c>
      <c r="C22" s="131" t="s">
        <v>230</v>
      </c>
      <c r="D22" s="15" t="s">
        <v>231</v>
      </c>
      <c r="E22" s="9" t="s">
        <v>40</v>
      </c>
      <c r="F22" s="178" t="s">
        <v>10</v>
      </c>
      <c r="G22" s="179"/>
      <c r="H22" s="9" t="s">
        <v>70</v>
      </c>
      <c r="I22" s="172"/>
    </row>
    <row r="23" spans="1:9" ht="30" x14ac:dyDescent="0.2">
      <c r="A23" s="172"/>
      <c r="B23" s="16" t="s">
        <v>29</v>
      </c>
      <c r="C23" s="141">
        <v>0.45379999999999998</v>
      </c>
      <c r="D23" s="19">
        <v>0.44</v>
      </c>
      <c r="E23" s="19">
        <v>0.06</v>
      </c>
      <c r="F23" s="19">
        <f t="shared" ref="F23:F28" si="6">IF(D23-E23&gt;0,D23-E23,0)</f>
        <v>0.38</v>
      </c>
      <c r="G23" s="19">
        <f t="shared" ref="G23:G28" si="7">D23+E23</f>
        <v>0.5</v>
      </c>
      <c r="H23" s="99" t="s">
        <v>81</v>
      </c>
      <c r="I23" s="172"/>
    </row>
    <row r="24" spans="1:9" ht="30" x14ac:dyDescent="0.2">
      <c r="A24" s="172"/>
      <c r="B24" s="16" t="s">
        <v>39</v>
      </c>
      <c r="C24" s="141">
        <v>3.1600000000000003E-2</v>
      </c>
      <c r="D24" s="19">
        <v>0.03</v>
      </c>
      <c r="E24" s="19">
        <v>0.05</v>
      </c>
      <c r="F24" s="19">
        <f t="shared" si="6"/>
        <v>0</v>
      </c>
      <c r="G24" s="19">
        <f t="shared" si="7"/>
        <v>0.08</v>
      </c>
      <c r="H24" s="20" t="s">
        <v>3</v>
      </c>
      <c r="I24" s="172"/>
    </row>
    <row r="25" spans="1:9" ht="30" customHeight="1" x14ac:dyDescent="0.2">
      <c r="A25" s="172"/>
      <c r="B25" s="16" t="s">
        <v>100</v>
      </c>
      <c r="C25" s="141">
        <v>0.2571</v>
      </c>
      <c r="D25" s="19">
        <v>0.27</v>
      </c>
      <c r="E25" s="19">
        <v>0.05</v>
      </c>
      <c r="F25" s="19">
        <f t="shared" si="6"/>
        <v>0.22000000000000003</v>
      </c>
      <c r="G25" s="19">
        <f t="shared" si="7"/>
        <v>0.32</v>
      </c>
      <c r="H25" s="20"/>
      <c r="I25" s="172"/>
    </row>
    <row r="26" spans="1:9" ht="45" x14ac:dyDescent="0.2">
      <c r="A26" s="172"/>
      <c r="B26" s="16" t="s">
        <v>67</v>
      </c>
      <c r="C26" s="141">
        <v>0.17100000000000001</v>
      </c>
      <c r="D26" s="19">
        <v>0.17</v>
      </c>
      <c r="E26" s="19">
        <v>0.06</v>
      </c>
      <c r="F26" s="19">
        <f t="shared" si="6"/>
        <v>0.11000000000000001</v>
      </c>
      <c r="G26" s="19">
        <f t="shared" si="7"/>
        <v>0.23</v>
      </c>
      <c r="H26" s="20" t="s">
        <v>68</v>
      </c>
      <c r="I26" s="172"/>
    </row>
    <row r="27" spans="1:9" ht="15" x14ac:dyDescent="0.2">
      <c r="A27" s="172"/>
      <c r="B27" s="16" t="s">
        <v>82</v>
      </c>
      <c r="C27" s="141">
        <v>2.8899999999999999E-2</v>
      </c>
      <c r="D27" s="19">
        <v>0.03</v>
      </c>
      <c r="E27" s="19">
        <v>0.05</v>
      </c>
      <c r="F27" s="19">
        <f t="shared" si="6"/>
        <v>0</v>
      </c>
      <c r="G27" s="19">
        <f t="shared" si="7"/>
        <v>0.08</v>
      </c>
      <c r="H27" s="20"/>
      <c r="I27" s="172"/>
    </row>
    <row r="28" spans="1:9" ht="15" x14ac:dyDescent="0.2">
      <c r="A28" s="172"/>
      <c r="B28" s="16" t="s">
        <v>165</v>
      </c>
      <c r="C28" s="141">
        <v>3.1523739691404339E-2</v>
      </c>
      <c r="D28" s="19">
        <v>0.03</v>
      </c>
      <c r="E28" s="19">
        <v>0.05</v>
      </c>
      <c r="F28" s="19">
        <f t="shared" si="6"/>
        <v>0</v>
      </c>
      <c r="G28" s="19">
        <f t="shared" si="7"/>
        <v>0.08</v>
      </c>
      <c r="H28" s="20"/>
      <c r="I28" s="172"/>
    </row>
    <row r="29" spans="1:9" ht="15" x14ac:dyDescent="0.2">
      <c r="A29" s="172"/>
      <c r="B29" s="16" t="s">
        <v>37</v>
      </c>
      <c r="C29" s="141">
        <v>2.591706289664247E-2</v>
      </c>
      <c r="D29" s="19">
        <v>0.03</v>
      </c>
      <c r="E29" s="19"/>
      <c r="F29" s="19"/>
      <c r="G29" s="19"/>
      <c r="H29" s="20"/>
      <c r="I29" s="172"/>
    </row>
    <row r="30" spans="1:9" ht="15" x14ac:dyDescent="0.2">
      <c r="A30" s="172"/>
      <c r="B30" s="16" t="s">
        <v>8</v>
      </c>
      <c r="C30" s="18">
        <f t="shared" ref="C30" si="8">SUM(C23:C29)</f>
        <v>0.99984080258804675</v>
      </c>
      <c r="D30" s="17">
        <f t="shared" ref="D30" si="9">SUM(D23:D29)</f>
        <v>1</v>
      </c>
      <c r="E30" s="19"/>
      <c r="F30" s="19"/>
      <c r="G30" s="19"/>
      <c r="H30" s="20"/>
      <c r="I30" s="172"/>
    </row>
    <row r="31" spans="1:9" ht="15" x14ac:dyDescent="0.2">
      <c r="A31" s="172"/>
      <c r="B31" s="16" t="s">
        <v>13</v>
      </c>
      <c r="C31" s="141">
        <v>0.2167</v>
      </c>
      <c r="D31" s="19">
        <v>0.22</v>
      </c>
      <c r="E31" s="19">
        <v>0.06</v>
      </c>
      <c r="F31" s="19">
        <f t="shared" ref="F31" si="10">IF(D31-E31&gt;0,D31-E31,0)</f>
        <v>0.16</v>
      </c>
      <c r="G31" s="19">
        <f t="shared" ref="G31" si="11">D31+E31</f>
        <v>0.28000000000000003</v>
      </c>
      <c r="H31" s="20"/>
      <c r="I31" s="172"/>
    </row>
    <row r="32" spans="1:9" ht="18" x14ac:dyDescent="0.2">
      <c r="A32" s="172"/>
      <c r="B32" s="16" t="s">
        <v>221</v>
      </c>
      <c r="C32" s="175">
        <v>2.8E-3</v>
      </c>
      <c r="D32" s="175"/>
      <c r="E32" s="175"/>
      <c r="F32" s="175"/>
      <c r="G32" s="175"/>
      <c r="H32" s="175"/>
      <c r="I32" s="172"/>
    </row>
    <row r="33" spans="1:9" ht="17.45" customHeight="1" x14ac:dyDescent="0.2">
      <c r="A33" s="172"/>
      <c r="B33" s="135"/>
      <c r="C33" s="135"/>
      <c r="D33" s="135"/>
      <c r="E33" s="135"/>
      <c r="F33" s="135"/>
      <c r="G33" s="135"/>
      <c r="H33" s="135"/>
      <c r="I33" s="172"/>
    </row>
    <row r="34" spans="1:9" x14ac:dyDescent="0.2">
      <c r="A34" s="172"/>
      <c r="B34" s="181" t="s">
        <v>103</v>
      </c>
      <c r="C34" s="181"/>
      <c r="D34" s="181"/>
      <c r="E34" s="181"/>
      <c r="F34" s="181"/>
      <c r="G34" s="181"/>
      <c r="H34" s="181"/>
      <c r="I34" s="172"/>
    </row>
    <row r="35" spans="1:9" ht="18" x14ac:dyDescent="0.2">
      <c r="A35" s="172"/>
      <c r="B35" s="173" t="s">
        <v>197</v>
      </c>
      <c r="C35" s="174"/>
      <c r="D35" s="174"/>
      <c r="E35" s="174"/>
      <c r="F35" s="174"/>
      <c r="G35" s="174"/>
      <c r="H35" s="174"/>
      <c r="I35" s="172"/>
    </row>
    <row r="36" spans="1:9" ht="18" x14ac:dyDescent="0.2">
      <c r="A36" s="172"/>
      <c r="B36" s="170" t="s">
        <v>135</v>
      </c>
      <c r="C36" s="171"/>
      <c r="D36" s="171"/>
      <c r="E36" s="171"/>
      <c r="F36" s="171"/>
      <c r="G36" s="171"/>
      <c r="H36" s="171"/>
      <c r="I36" s="172"/>
    </row>
    <row r="37" spans="1:9" ht="45" x14ac:dyDescent="0.2">
      <c r="A37" s="172"/>
      <c r="B37" s="9" t="s">
        <v>0</v>
      </c>
      <c r="C37" s="131" t="s">
        <v>230</v>
      </c>
      <c r="D37" s="15" t="s">
        <v>231</v>
      </c>
      <c r="E37" s="9" t="s">
        <v>40</v>
      </c>
      <c r="F37" s="178" t="s">
        <v>10</v>
      </c>
      <c r="G37" s="179"/>
      <c r="H37" s="9" t="s">
        <v>70</v>
      </c>
      <c r="I37" s="172"/>
    </row>
    <row r="38" spans="1:9" ht="50.1" customHeight="1" x14ac:dyDescent="0.2">
      <c r="A38" s="172"/>
      <c r="B38" s="16" t="s">
        <v>29</v>
      </c>
      <c r="C38" s="141">
        <v>0.25190000000000001</v>
      </c>
      <c r="D38" s="19">
        <v>0.24</v>
      </c>
      <c r="E38" s="19">
        <v>0.06</v>
      </c>
      <c r="F38" s="19">
        <f t="shared" ref="F38:F42" si="12">IF(D38-E38&gt;0,D38-E38,0)</f>
        <v>0.18</v>
      </c>
      <c r="G38" s="19">
        <f t="shared" ref="G38:G42" si="13">D38+E38</f>
        <v>0.3</v>
      </c>
      <c r="H38" s="99" t="s">
        <v>81</v>
      </c>
      <c r="I38" s="172"/>
    </row>
    <row r="39" spans="1:9" ht="27.6" customHeight="1" x14ac:dyDescent="0.2">
      <c r="A39" s="172"/>
      <c r="B39" s="16" t="s">
        <v>39</v>
      </c>
      <c r="C39" s="141">
        <v>0.12559999999999999</v>
      </c>
      <c r="D39" s="19">
        <v>0.13</v>
      </c>
      <c r="E39" s="19">
        <v>0.05</v>
      </c>
      <c r="F39" s="19">
        <f t="shared" si="12"/>
        <v>0.08</v>
      </c>
      <c r="G39" s="19">
        <f t="shared" si="13"/>
        <v>0.18</v>
      </c>
      <c r="H39" s="20" t="s">
        <v>3</v>
      </c>
      <c r="I39" s="172"/>
    </row>
    <row r="40" spans="1:9" ht="27.6" customHeight="1" x14ac:dyDescent="0.2">
      <c r="A40" s="172"/>
      <c r="B40" s="16" t="s">
        <v>100</v>
      </c>
      <c r="C40" s="141">
        <v>0.2596</v>
      </c>
      <c r="D40" s="19">
        <v>0.27</v>
      </c>
      <c r="E40" s="19">
        <v>0.05</v>
      </c>
      <c r="F40" s="19">
        <f t="shared" si="12"/>
        <v>0.22000000000000003</v>
      </c>
      <c r="G40" s="19">
        <f t="shared" si="13"/>
        <v>0.32</v>
      </c>
      <c r="H40" s="20"/>
      <c r="I40" s="172"/>
    </row>
    <row r="41" spans="1:9" ht="45" x14ac:dyDescent="0.2">
      <c r="A41" s="172"/>
      <c r="B41" s="16" t="s">
        <v>67</v>
      </c>
      <c r="C41" s="141">
        <v>0.28939999999999999</v>
      </c>
      <c r="D41" s="19">
        <v>0.28999999999999998</v>
      </c>
      <c r="E41" s="19">
        <v>0.06</v>
      </c>
      <c r="F41" s="19">
        <f t="shared" si="12"/>
        <v>0.22999999999999998</v>
      </c>
      <c r="G41" s="19">
        <f t="shared" si="13"/>
        <v>0.35</v>
      </c>
      <c r="H41" s="20" t="s">
        <v>68</v>
      </c>
      <c r="I41" s="172"/>
    </row>
    <row r="42" spans="1:9" ht="27.75" customHeight="1" x14ac:dyDescent="0.2">
      <c r="A42" s="172"/>
      <c r="B42" s="16" t="s">
        <v>75</v>
      </c>
      <c r="C42" s="141">
        <v>4.0583757668120855E-2</v>
      </c>
      <c r="D42" s="19">
        <v>0.04</v>
      </c>
      <c r="E42" s="19">
        <v>0.05</v>
      </c>
      <c r="F42" s="19">
        <f t="shared" si="12"/>
        <v>0</v>
      </c>
      <c r="G42" s="19">
        <f t="shared" si="13"/>
        <v>0.09</v>
      </c>
      <c r="H42" s="20"/>
      <c r="I42" s="172"/>
    </row>
    <row r="43" spans="1:9" ht="15" x14ac:dyDescent="0.2">
      <c r="A43" s="172"/>
      <c r="B43" s="16" t="s">
        <v>37</v>
      </c>
      <c r="C43" s="141">
        <v>3.2816817702071906E-2</v>
      </c>
      <c r="D43" s="19">
        <v>0.03</v>
      </c>
      <c r="E43" s="19"/>
      <c r="F43" s="19"/>
      <c r="G43" s="19"/>
      <c r="H43" s="20"/>
      <c r="I43" s="172"/>
    </row>
    <row r="44" spans="1:9" ht="18.600000000000001" customHeight="1" x14ac:dyDescent="0.2">
      <c r="A44" s="172"/>
      <c r="B44" s="16" t="s">
        <v>8</v>
      </c>
      <c r="C44" s="18">
        <f t="shared" ref="C44" si="14">SUM(C38:C43)</f>
        <v>0.99990057537019272</v>
      </c>
      <c r="D44" s="17">
        <f t="shared" ref="D44" si="15">SUM(D38:D43)</f>
        <v>1</v>
      </c>
      <c r="E44" s="19"/>
      <c r="F44" s="19"/>
      <c r="G44" s="19"/>
      <c r="H44" s="20"/>
      <c r="I44" s="172"/>
    </row>
    <row r="45" spans="1:9" ht="18.600000000000001" customHeight="1" x14ac:dyDescent="0.2">
      <c r="A45" s="172"/>
      <c r="B45" s="16" t="s">
        <v>13</v>
      </c>
      <c r="C45" s="141">
        <v>0.15375254662877494</v>
      </c>
      <c r="D45" s="19">
        <v>0.15</v>
      </c>
      <c r="E45" s="19">
        <v>0.06</v>
      </c>
      <c r="F45" s="19">
        <f t="shared" ref="F45" si="16">IF(D45-E45&gt;0,D45-E45,0)</f>
        <v>0.09</v>
      </c>
      <c r="G45" s="19">
        <f t="shared" ref="G45" si="17">D45+E45</f>
        <v>0.21</v>
      </c>
      <c r="H45" s="20"/>
      <c r="I45" s="172"/>
    </row>
    <row r="46" spans="1:9" ht="18" x14ac:dyDescent="0.2">
      <c r="A46" s="172"/>
      <c r="B46" s="16" t="s">
        <v>221</v>
      </c>
      <c r="C46" s="175">
        <v>2.2000000000000001E-3</v>
      </c>
      <c r="D46" s="175"/>
      <c r="E46" s="175"/>
      <c r="F46" s="175"/>
      <c r="G46" s="175"/>
      <c r="H46" s="175"/>
      <c r="I46" s="172"/>
    </row>
    <row r="47" spans="1:9" ht="15" x14ac:dyDescent="0.2">
      <c r="B47" s="169" t="s">
        <v>106</v>
      </c>
      <c r="C47" s="169"/>
      <c r="D47" s="169"/>
      <c r="E47" s="169"/>
      <c r="F47" s="169"/>
      <c r="G47" s="169"/>
      <c r="H47" s="169"/>
    </row>
    <row r="48" spans="1:9" x14ac:dyDescent="0.2">
      <c r="B48" s="14" t="s">
        <v>38</v>
      </c>
      <c r="C48" s="27"/>
      <c r="D48" s="27"/>
      <c r="E48" s="27"/>
      <c r="F48" s="27"/>
    </row>
    <row r="49" spans="1:6" s="28" customFormat="1" x14ac:dyDescent="0.2">
      <c r="B49" s="14" t="s">
        <v>69</v>
      </c>
      <c r="C49" s="14"/>
      <c r="D49" s="14"/>
      <c r="E49" s="14"/>
      <c r="F49" s="14"/>
    </row>
    <row r="50" spans="1:6" x14ac:dyDescent="0.2">
      <c r="B50" s="14" t="s">
        <v>99</v>
      </c>
      <c r="C50" s="14"/>
      <c r="D50" s="14"/>
      <c r="E50" s="14"/>
      <c r="F50" s="14"/>
    </row>
    <row r="51" spans="1:6" s="172" customFormat="1" x14ac:dyDescent="0.2">
      <c r="A51" s="172" t="s">
        <v>109</v>
      </c>
    </row>
  </sheetData>
  <mergeCells count="21">
    <mergeCell ref="B1:H1"/>
    <mergeCell ref="B2:H2"/>
    <mergeCell ref="F22:G22"/>
    <mergeCell ref="F37:G37"/>
    <mergeCell ref="F5:G5"/>
    <mergeCell ref="B20:H20"/>
    <mergeCell ref="B3:H3"/>
    <mergeCell ref="C17:H17"/>
    <mergeCell ref="B18:H18"/>
    <mergeCell ref="B19:H19"/>
    <mergeCell ref="B34:H34"/>
    <mergeCell ref="B47:H47"/>
    <mergeCell ref="B4:H4"/>
    <mergeCell ref="A51:XFD51"/>
    <mergeCell ref="B21:H21"/>
    <mergeCell ref="B35:H35"/>
    <mergeCell ref="B36:H36"/>
    <mergeCell ref="C46:H46"/>
    <mergeCell ref="C32:H32"/>
    <mergeCell ref="A3:A46"/>
    <mergeCell ref="I3:I46"/>
  </mergeCells>
  <pageMargins left="0.26" right="0.26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L127"/>
  <sheetViews>
    <sheetView showGridLines="0" rightToLeft="1" zoomScale="80" zoomScaleNormal="80" zoomScaleSheetLayoutView="100" workbookViewId="0">
      <selection activeCell="M7" sqref="M7"/>
    </sheetView>
  </sheetViews>
  <sheetFormatPr defaultColWidth="8.125" defaultRowHeight="14.25" x14ac:dyDescent="0.2"/>
  <cols>
    <col min="1" max="1" width="8.125" style="28"/>
    <col min="2" max="2" width="37.125" style="27" customWidth="1"/>
    <col min="3" max="4" width="12.125" style="27" customWidth="1"/>
    <col min="5" max="5" width="10.625" style="27" customWidth="1"/>
    <col min="6" max="7" width="12" style="27" customWidth="1"/>
    <col min="8" max="8" width="28.375" style="28" customWidth="1"/>
    <col min="9" max="9" width="8.125" style="28"/>
    <col min="10" max="10" width="31.375" style="28" bestFit="1" customWidth="1"/>
    <col min="11" max="16384" width="8.125" style="28"/>
  </cols>
  <sheetData>
    <row r="1" spans="2:12" ht="30" customHeight="1" thickBot="1" x14ac:dyDescent="0.25">
      <c r="B1" s="183" t="s">
        <v>111</v>
      </c>
      <c r="C1" s="183"/>
      <c r="D1" s="183"/>
      <c r="E1" s="183"/>
      <c r="F1" s="183"/>
      <c r="G1" s="183"/>
      <c r="H1" s="183"/>
    </row>
    <row r="2" spans="2:12" ht="30" customHeight="1" thickTop="1" thickBot="1" x14ac:dyDescent="0.25">
      <c r="B2" s="184" t="s">
        <v>96</v>
      </c>
      <c r="C2" s="184"/>
      <c r="D2" s="184"/>
      <c r="E2" s="184"/>
      <c r="F2" s="184"/>
      <c r="G2" s="184"/>
      <c r="H2" s="184"/>
    </row>
    <row r="3" spans="2:12" ht="30" customHeight="1" thickTop="1" x14ac:dyDescent="0.25">
      <c r="B3" s="190" t="s">
        <v>58</v>
      </c>
      <c r="C3" s="191"/>
      <c r="D3" s="191"/>
      <c r="E3" s="191"/>
      <c r="F3" s="191"/>
      <c r="G3" s="191"/>
      <c r="H3" s="191"/>
      <c r="I3" s="191"/>
      <c r="J3" s="191"/>
      <c r="L3" s="108" t="s">
        <v>133</v>
      </c>
    </row>
    <row r="4" spans="2:12" ht="21.75" customHeight="1" x14ac:dyDescent="0.2">
      <c r="B4" s="170" t="s">
        <v>136</v>
      </c>
      <c r="C4" s="171"/>
      <c r="D4" s="171"/>
      <c r="E4" s="171"/>
      <c r="F4" s="171"/>
      <c r="G4" s="171"/>
      <c r="H4" s="171"/>
      <c r="I4" s="171"/>
      <c r="J4" s="171"/>
    </row>
    <row r="5" spans="2:12" ht="63" customHeight="1" x14ac:dyDescent="0.2">
      <c r="B5" s="64" t="s">
        <v>0</v>
      </c>
      <c r="C5" s="64"/>
      <c r="D5" s="64"/>
      <c r="E5" s="15" t="s">
        <v>112</v>
      </c>
      <c r="F5" s="64" t="s">
        <v>40</v>
      </c>
      <c r="G5" s="65" t="s">
        <v>10</v>
      </c>
      <c r="H5" s="66"/>
      <c r="I5" s="67"/>
      <c r="J5" s="9" t="s">
        <v>70</v>
      </c>
    </row>
    <row r="6" spans="2:12" ht="15" x14ac:dyDescent="0.2">
      <c r="B6" s="34"/>
      <c r="C6" s="106"/>
      <c r="D6" s="106"/>
      <c r="E6" s="35"/>
      <c r="F6" s="36"/>
      <c r="G6" s="36"/>
      <c r="H6" s="36"/>
      <c r="I6" s="54">
        <v>0.32500000000000001</v>
      </c>
      <c r="J6" s="55" t="s">
        <v>43</v>
      </c>
    </row>
    <row r="7" spans="2:12" ht="15" x14ac:dyDescent="0.2">
      <c r="B7" s="34"/>
      <c r="C7" s="106"/>
      <c r="D7" s="106"/>
      <c r="E7" s="53"/>
      <c r="F7" s="36"/>
      <c r="G7" s="36"/>
      <c r="H7" s="36"/>
      <c r="I7" s="68">
        <v>0.10400000000000001</v>
      </c>
      <c r="J7" s="55" t="s">
        <v>83</v>
      </c>
    </row>
    <row r="8" spans="2:12" ht="30" x14ac:dyDescent="0.2">
      <c r="B8" s="34" t="s">
        <v>29</v>
      </c>
      <c r="C8" s="34"/>
      <c r="D8" s="34"/>
      <c r="E8" s="39">
        <v>0.61</v>
      </c>
      <c r="F8" s="39">
        <v>0.06</v>
      </c>
      <c r="G8" s="39">
        <f>+E8-F8</f>
        <v>0.55000000000000004</v>
      </c>
      <c r="H8" s="39">
        <f>+E8+F8</f>
        <v>0.66999999999999993</v>
      </c>
      <c r="I8" s="68">
        <v>9.1000000000000011E-2</v>
      </c>
      <c r="J8" s="55" t="s">
        <v>45</v>
      </c>
    </row>
    <row r="9" spans="2:12" ht="15" x14ac:dyDescent="0.2">
      <c r="B9" s="34"/>
      <c r="C9" s="34"/>
      <c r="D9" s="34"/>
      <c r="E9" s="39"/>
      <c r="F9" s="39"/>
      <c r="G9" s="39"/>
      <c r="H9" s="39"/>
      <c r="I9" s="68">
        <v>3.2500000000000001E-2</v>
      </c>
      <c r="J9" s="55" t="s">
        <v>44</v>
      </c>
    </row>
    <row r="10" spans="2:12" ht="21.75" customHeight="1" x14ac:dyDescent="0.2">
      <c r="B10" s="76"/>
      <c r="C10" s="76"/>
      <c r="D10" s="76"/>
      <c r="E10" s="36"/>
      <c r="F10" s="39"/>
      <c r="G10" s="36"/>
      <c r="H10" s="36"/>
      <c r="I10" s="68">
        <v>9.7500000000000003E-2</v>
      </c>
      <c r="J10" s="55" t="s">
        <v>84</v>
      </c>
    </row>
    <row r="11" spans="2:12" ht="15" x14ac:dyDescent="0.2">
      <c r="B11" s="34"/>
      <c r="C11" s="34"/>
      <c r="D11" s="34"/>
      <c r="E11" s="36"/>
      <c r="F11" s="36"/>
      <c r="G11" s="36"/>
      <c r="H11" s="36"/>
      <c r="I11" s="70">
        <v>0.31</v>
      </c>
      <c r="J11" s="56" t="s">
        <v>46</v>
      </c>
    </row>
    <row r="12" spans="2:12" ht="15" x14ac:dyDescent="0.2">
      <c r="B12" s="34"/>
      <c r="C12" s="34"/>
      <c r="D12" s="34"/>
      <c r="E12" s="36"/>
      <c r="F12" s="36"/>
      <c r="G12" s="36"/>
      <c r="H12" s="36"/>
      <c r="I12" s="68">
        <v>2.0000000000000004E-2</v>
      </c>
      <c r="J12" s="55" t="s">
        <v>56</v>
      </c>
    </row>
    <row r="13" spans="2:12" ht="15" x14ac:dyDescent="0.2">
      <c r="B13" s="40"/>
      <c r="C13" s="40"/>
      <c r="D13" s="40"/>
      <c r="E13" s="41"/>
      <c r="F13" s="41"/>
      <c r="G13" s="41"/>
      <c r="H13" s="41"/>
      <c r="I13" s="57">
        <v>2.0000000000000004E-2</v>
      </c>
      <c r="J13" s="58" t="s">
        <v>53</v>
      </c>
    </row>
    <row r="14" spans="2:12" ht="15" x14ac:dyDescent="0.2">
      <c r="B14" s="34"/>
      <c r="C14" s="34"/>
      <c r="D14" s="34"/>
      <c r="E14" s="36"/>
      <c r="F14" s="36"/>
      <c r="G14" s="36"/>
      <c r="H14" s="36"/>
      <c r="I14" s="37">
        <v>0.24</v>
      </c>
      <c r="J14" s="38" t="s">
        <v>85</v>
      </c>
    </row>
    <row r="15" spans="2:12" ht="15" x14ac:dyDescent="0.2">
      <c r="B15" s="34"/>
      <c r="C15" s="34"/>
      <c r="D15" s="34"/>
      <c r="E15" s="36"/>
      <c r="F15" s="36"/>
      <c r="G15" s="36"/>
      <c r="H15" s="36"/>
      <c r="I15" s="37">
        <v>7.0000000000000007E-2</v>
      </c>
      <c r="J15" s="38" t="s">
        <v>47</v>
      </c>
    </row>
    <row r="16" spans="2:12" ht="15" x14ac:dyDescent="0.2">
      <c r="B16" s="34"/>
      <c r="C16" s="34"/>
      <c r="D16" s="34"/>
      <c r="E16" s="36"/>
      <c r="F16" s="36"/>
      <c r="G16" s="36"/>
      <c r="H16" s="36"/>
      <c r="I16" s="37">
        <v>0.08</v>
      </c>
      <c r="J16" s="38" t="s">
        <v>49</v>
      </c>
    </row>
    <row r="17" spans="2:10" ht="15" x14ac:dyDescent="0.25">
      <c r="B17" s="34" t="s">
        <v>48</v>
      </c>
      <c r="C17" s="34"/>
      <c r="D17" s="34"/>
      <c r="E17" s="39">
        <v>0</v>
      </c>
      <c r="F17" s="43">
        <v>0.05</v>
      </c>
      <c r="G17" s="39">
        <v>0</v>
      </c>
      <c r="H17" s="39">
        <f>+E17+F17</f>
        <v>0.05</v>
      </c>
      <c r="I17" s="37">
        <v>0.24</v>
      </c>
      <c r="J17" s="38" t="s">
        <v>86</v>
      </c>
    </row>
    <row r="18" spans="2:10" ht="15" x14ac:dyDescent="0.25">
      <c r="B18" s="34" t="s">
        <v>50</v>
      </c>
      <c r="C18" s="34"/>
      <c r="D18" s="34"/>
      <c r="E18" s="43"/>
      <c r="F18" s="43"/>
      <c r="G18" s="43"/>
      <c r="H18" s="43"/>
      <c r="I18" s="37">
        <v>0.06</v>
      </c>
      <c r="J18" s="38" t="s">
        <v>51</v>
      </c>
    </row>
    <row r="19" spans="2:10" ht="15" x14ac:dyDescent="0.25">
      <c r="B19" s="34"/>
      <c r="C19" s="34"/>
      <c r="D19" s="34"/>
      <c r="E19" s="43"/>
      <c r="F19" s="43"/>
      <c r="G19" s="43"/>
      <c r="H19" s="43"/>
      <c r="I19" s="37">
        <v>7.0000000000000007E-2</v>
      </c>
      <c r="J19" s="38" t="s">
        <v>87</v>
      </c>
    </row>
    <row r="20" spans="2:10" ht="15" x14ac:dyDescent="0.2">
      <c r="B20" s="40"/>
      <c r="C20" s="40"/>
      <c r="D20" s="40"/>
      <c r="E20" s="41"/>
      <c r="F20" s="41"/>
      <c r="G20" s="41"/>
      <c r="H20" s="41"/>
      <c r="I20" s="57">
        <v>0.24</v>
      </c>
      <c r="J20" s="58" t="s">
        <v>88</v>
      </c>
    </row>
    <row r="21" spans="2:10" ht="47.25" customHeight="1" x14ac:dyDescent="0.2">
      <c r="B21" s="16" t="s">
        <v>100</v>
      </c>
      <c r="C21" s="76"/>
      <c r="D21" s="76"/>
      <c r="E21" s="39">
        <v>0.27</v>
      </c>
      <c r="F21" s="39">
        <v>0.05</v>
      </c>
      <c r="G21" s="39">
        <f>+E21-F21</f>
        <v>0.22000000000000003</v>
      </c>
      <c r="H21" s="39">
        <f>+E21+F21</f>
        <v>0.32</v>
      </c>
      <c r="I21" s="42"/>
      <c r="J21" s="38"/>
    </row>
    <row r="22" spans="2:10" ht="15" x14ac:dyDescent="0.2">
      <c r="B22" s="32"/>
      <c r="C22" s="32"/>
      <c r="D22" s="32"/>
      <c r="E22" s="33"/>
      <c r="F22" s="33"/>
      <c r="G22" s="33"/>
      <c r="H22" s="33"/>
      <c r="I22" s="54">
        <v>0.14000000000000001</v>
      </c>
      <c r="J22" s="55" t="s">
        <v>54</v>
      </c>
    </row>
    <row r="23" spans="2:10" ht="15" x14ac:dyDescent="0.2">
      <c r="B23" s="34"/>
      <c r="C23" s="34"/>
      <c r="D23" s="34"/>
      <c r="E23" s="36"/>
      <c r="F23" s="36"/>
      <c r="G23" s="36"/>
      <c r="H23" s="36"/>
      <c r="I23" s="54">
        <v>0.05</v>
      </c>
      <c r="J23" s="69" t="s">
        <v>76</v>
      </c>
    </row>
    <row r="24" spans="2:10" ht="15" x14ac:dyDescent="0.2">
      <c r="B24" s="34"/>
      <c r="C24" s="34"/>
      <c r="D24" s="34"/>
      <c r="E24" s="36"/>
      <c r="F24" s="36"/>
      <c r="G24" s="36"/>
      <c r="H24" s="36"/>
      <c r="I24" s="54">
        <v>0.04</v>
      </c>
      <c r="J24" s="69" t="s">
        <v>77</v>
      </c>
    </row>
    <row r="25" spans="2:10" ht="15" x14ac:dyDescent="0.2">
      <c r="B25" s="34" t="s">
        <v>67</v>
      </c>
      <c r="C25" s="34"/>
      <c r="D25" s="34"/>
      <c r="E25" s="39">
        <v>0.11</v>
      </c>
      <c r="F25" s="39">
        <v>0.06</v>
      </c>
      <c r="G25" s="39">
        <f>+E25-F25</f>
        <v>0.05</v>
      </c>
      <c r="H25" s="39">
        <f>+E25+F25</f>
        <v>0.16999999999999998</v>
      </c>
      <c r="I25" s="54">
        <v>0.02</v>
      </c>
      <c r="J25" s="59" t="s">
        <v>78</v>
      </c>
    </row>
    <row r="26" spans="2:10" ht="15" x14ac:dyDescent="0.2">
      <c r="B26" s="34"/>
      <c r="C26" s="34"/>
      <c r="D26" s="34"/>
      <c r="E26" s="39"/>
      <c r="F26" s="39"/>
      <c r="G26" s="39"/>
      <c r="H26" s="39"/>
      <c r="I26" s="54">
        <v>0.05</v>
      </c>
      <c r="J26" s="59" t="s">
        <v>55</v>
      </c>
    </row>
    <row r="27" spans="2:10" ht="15" x14ac:dyDescent="0.2">
      <c r="B27" s="34"/>
      <c r="C27" s="34"/>
      <c r="D27" s="34"/>
      <c r="E27" s="39"/>
      <c r="F27" s="39"/>
      <c r="G27" s="39"/>
      <c r="H27" s="39"/>
      <c r="I27" s="54">
        <v>0.315</v>
      </c>
      <c r="J27" s="59" t="s">
        <v>89</v>
      </c>
    </row>
    <row r="28" spans="2:10" ht="15" x14ac:dyDescent="0.2">
      <c r="B28" s="34"/>
      <c r="C28" s="34"/>
      <c r="D28" s="34"/>
      <c r="E28" s="36"/>
      <c r="F28" s="36"/>
      <c r="G28" s="36"/>
      <c r="H28" s="36"/>
      <c r="I28" s="54">
        <v>0.23099999999999998</v>
      </c>
      <c r="J28" s="59" t="s">
        <v>90</v>
      </c>
    </row>
    <row r="29" spans="2:10" ht="15" x14ac:dyDescent="0.2">
      <c r="B29" s="34"/>
      <c r="C29" s="34"/>
      <c r="D29" s="34"/>
      <c r="E29" s="36"/>
      <c r="F29" s="36"/>
      <c r="G29" s="36"/>
      <c r="H29" s="36"/>
      <c r="I29" s="54">
        <v>6.9999999999999993E-2</v>
      </c>
      <c r="J29" s="59" t="s">
        <v>91</v>
      </c>
    </row>
    <row r="30" spans="2:10" ht="15" x14ac:dyDescent="0.2">
      <c r="B30" s="34"/>
      <c r="C30" s="34"/>
      <c r="D30" s="34"/>
      <c r="E30" s="36"/>
      <c r="F30" s="36"/>
      <c r="G30" s="36"/>
      <c r="H30" s="36"/>
      <c r="I30" s="54">
        <v>3.4999999999999996E-2</v>
      </c>
      <c r="J30" s="59" t="s">
        <v>92</v>
      </c>
    </row>
    <row r="31" spans="2:10" ht="15" x14ac:dyDescent="0.2">
      <c r="B31" s="40"/>
      <c r="C31" s="40"/>
      <c r="D31" s="40"/>
      <c r="E31" s="41"/>
      <c r="F31" s="41"/>
      <c r="G31" s="41"/>
      <c r="H31" s="41"/>
      <c r="I31" s="70">
        <v>4.9000000000000002E-2</v>
      </c>
      <c r="J31" s="71" t="s">
        <v>93</v>
      </c>
    </row>
    <row r="32" spans="2:10" ht="15" x14ac:dyDescent="0.2">
      <c r="B32" s="40" t="s">
        <v>23</v>
      </c>
      <c r="C32" s="40"/>
      <c r="D32" s="40"/>
      <c r="E32" s="60">
        <v>0</v>
      </c>
      <c r="F32" s="45">
        <v>0.05</v>
      </c>
      <c r="G32" s="60">
        <v>0</v>
      </c>
      <c r="H32" s="60">
        <v>0.05</v>
      </c>
      <c r="I32" s="54"/>
      <c r="J32" s="59"/>
    </row>
    <row r="33" spans="1:10" ht="15.75" customHeight="1" x14ac:dyDescent="0.2">
      <c r="B33" s="44" t="s">
        <v>37</v>
      </c>
      <c r="C33" s="44"/>
      <c r="D33" s="44"/>
      <c r="E33" s="60">
        <v>0.01</v>
      </c>
      <c r="F33" s="45"/>
      <c r="G33" s="60"/>
      <c r="H33" s="60"/>
      <c r="I33" s="45">
        <v>1</v>
      </c>
      <c r="J33" s="48" t="s">
        <v>52</v>
      </c>
    </row>
    <row r="34" spans="1:10" ht="15" x14ac:dyDescent="0.2">
      <c r="B34" s="44" t="s">
        <v>8</v>
      </c>
      <c r="C34" s="44"/>
      <c r="D34" s="44"/>
      <c r="E34" s="45">
        <v>1</v>
      </c>
      <c r="F34" s="45"/>
      <c r="G34" s="45"/>
      <c r="H34" s="45"/>
      <c r="I34" s="46"/>
      <c r="J34" s="47"/>
    </row>
    <row r="35" spans="1:10" ht="15" x14ac:dyDescent="0.2">
      <c r="B35" s="44" t="s">
        <v>13</v>
      </c>
      <c r="C35" s="107"/>
      <c r="D35" s="107"/>
      <c r="E35" s="39">
        <v>0.24</v>
      </c>
      <c r="F35" s="45">
        <v>0.06</v>
      </c>
      <c r="G35" s="39">
        <f>+E35-F35</f>
        <v>0.18</v>
      </c>
      <c r="H35" s="39">
        <f>+E35+F35</f>
        <v>0.3</v>
      </c>
      <c r="I35" s="45"/>
      <c r="J35" s="49"/>
    </row>
    <row r="36" spans="1:10" customFormat="1" ht="33.75" customHeight="1" x14ac:dyDescent="0.2">
      <c r="B36" s="92" t="s">
        <v>113</v>
      </c>
      <c r="C36" s="188">
        <v>1E-3</v>
      </c>
      <c r="D36" s="189"/>
      <c r="E36" s="189"/>
      <c r="F36" s="189"/>
      <c r="G36" s="189"/>
      <c r="H36" s="189"/>
    </row>
    <row r="37" spans="1:10" customFormat="1" ht="33.75" customHeight="1" x14ac:dyDescent="0.2">
      <c r="A37" s="28"/>
      <c r="B37" s="185"/>
      <c r="C37" s="185"/>
      <c r="D37" s="185"/>
      <c r="E37" s="185"/>
      <c r="F37" s="185"/>
      <c r="G37" s="185"/>
      <c r="H37" s="185"/>
      <c r="I37" s="28"/>
      <c r="J37" s="28"/>
    </row>
    <row r="38" spans="1:10" x14ac:dyDescent="0.2">
      <c r="B38" s="185" t="s">
        <v>102</v>
      </c>
      <c r="C38" s="185"/>
      <c r="D38" s="185"/>
      <c r="E38" s="185"/>
      <c r="F38" s="185"/>
      <c r="G38" s="185"/>
      <c r="H38" s="185"/>
    </row>
    <row r="39" spans="1:10" ht="30" customHeight="1" x14ac:dyDescent="0.2">
      <c r="B39" s="190" t="s">
        <v>59</v>
      </c>
      <c r="C39" s="191"/>
      <c r="D39" s="191"/>
      <c r="E39" s="191"/>
      <c r="F39" s="191"/>
      <c r="G39" s="191"/>
      <c r="H39" s="191"/>
      <c r="I39" s="191"/>
      <c r="J39" s="191"/>
    </row>
    <row r="40" spans="1:10" ht="30" customHeight="1" x14ac:dyDescent="0.2">
      <c r="B40" s="170" t="s">
        <v>137</v>
      </c>
      <c r="C40" s="171"/>
      <c r="D40" s="171"/>
      <c r="E40" s="171"/>
      <c r="F40" s="171"/>
      <c r="G40" s="171"/>
      <c r="H40" s="171"/>
      <c r="I40" s="171"/>
      <c r="J40" s="171"/>
    </row>
    <row r="41" spans="1:10" ht="45" x14ac:dyDescent="0.2">
      <c r="B41" s="29" t="s">
        <v>0</v>
      </c>
      <c r="C41" s="29"/>
      <c r="D41" s="29"/>
      <c r="E41" s="15" t="s">
        <v>112</v>
      </c>
      <c r="F41" s="29" t="s">
        <v>40</v>
      </c>
      <c r="G41" s="30" t="s">
        <v>10</v>
      </c>
      <c r="H41" s="30"/>
      <c r="I41" s="31"/>
      <c r="J41" s="9" t="s">
        <v>70</v>
      </c>
    </row>
    <row r="42" spans="1:10" ht="15" x14ac:dyDescent="0.2">
      <c r="B42" s="34"/>
      <c r="C42" s="34"/>
      <c r="D42" s="34"/>
      <c r="E42" s="50"/>
      <c r="F42" s="36"/>
      <c r="G42" s="36"/>
      <c r="H42" s="36"/>
      <c r="I42" s="54">
        <v>0.32500000000000001</v>
      </c>
      <c r="J42" s="55" t="s">
        <v>43</v>
      </c>
    </row>
    <row r="43" spans="1:10" ht="14.45" customHeight="1" x14ac:dyDescent="0.2">
      <c r="B43" s="34"/>
      <c r="C43" s="34"/>
      <c r="D43" s="34"/>
      <c r="E43" s="50"/>
      <c r="F43" s="36"/>
      <c r="G43" s="36"/>
      <c r="H43" s="36"/>
      <c r="I43" s="68">
        <v>0.10400000000000001</v>
      </c>
      <c r="J43" s="55" t="s">
        <v>83</v>
      </c>
    </row>
    <row r="44" spans="1:10" ht="14.45" customHeight="1" x14ac:dyDescent="0.2">
      <c r="B44" s="34" t="s">
        <v>29</v>
      </c>
      <c r="C44" s="34"/>
      <c r="D44" s="34"/>
      <c r="E44" s="39">
        <v>0.46</v>
      </c>
      <c r="F44" s="39">
        <v>0.06</v>
      </c>
      <c r="G44" s="39">
        <f>+E44-F44</f>
        <v>0.4</v>
      </c>
      <c r="H44" s="39">
        <f>+E44+F44</f>
        <v>0.52</v>
      </c>
      <c r="I44" s="68">
        <v>9.1000000000000011E-2</v>
      </c>
      <c r="J44" s="55" t="s">
        <v>45</v>
      </c>
    </row>
    <row r="45" spans="1:10" ht="14.45" customHeight="1" x14ac:dyDescent="0.2">
      <c r="B45" s="76"/>
      <c r="C45" s="76"/>
      <c r="D45" s="76"/>
      <c r="E45" s="36"/>
      <c r="F45" s="39"/>
      <c r="G45" s="36"/>
      <c r="H45" s="36"/>
      <c r="I45" s="68">
        <v>3.2500000000000001E-2</v>
      </c>
      <c r="J45" s="55" t="s">
        <v>44</v>
      </c>
    </row>
    <row r="46" spans="1:10" ht="14.45" customHeight="1" x14ac:dyDescent="0.2">
      <c r="B46" s="76"/>
      <c r="C46" s="76"/>
      <c r="D46" s="76"/>
      <c r="E46" s="36"/>
      <c r="F46" s="39"/>
      <c r="G46" s="36"/>
      <c r="H46" s="36"/>
      <c r="I46" s="68">
        <v>9.7500000000000003E-2</v>
      </c>
      <c r="J46" s="55" t="s">
        <v>84</v>
      </c>
    </row>
    <row r="47" spans="1:10" ht="14.45" customHeight="1" x14ac:dyDescent="0.2">
      <c r="B47" s="34"/>
      <c r="C47" s="34"/>
      <c r="D47" s="34"/>
      <c r="E47" s="36"/>
      <c r="F47" s="39"/>
      <c r="G47" s="36"/>
      <c r="H47" s="36"/>
      <c r="I47" s="70">
        <v>0.31</v>
      </c>
      <c r="J47" s="56" t="s">
        <v>46</v>
      </c>
    </row>
    <row r="48" spans="1:10" ht="15" x14ac:dyDescent="0.2">
      <c r="B48" s="34"/>
      <c r="C48" s="34"/>
      <c r="D48" s="34"/>
      <c r="E48" s="36"/>
      <c r="F48" s="39"/>
      <c r="G48" s="36"/>
      <c r="H48" s="36"/>
      <c r="I48" s="68">
        <v>2.0000000000000004E-2</v>
      </c>
      <c r="J48" s="55" t="s">
        <v>56</v>
      </c>
    </row>
    <row r="49" spans="2:10" ht="15" x14ac:dyDescent="0.2">
      <c r="B49" s="40"/>
      <c r="C49" s="40"/>
      <c r="D49" s="40"/>
      <c r="E49" s="41"/>
      <c r="F49" s="45"/>
      <c r="G49" s="41"/>
      <c r="H49" s="41"/>
      <c r="I49" s="57">
        <v>2.0000000000000004E-2</v>
      </c>
      <c r="J49" s="58" t="s">
        <v>53</v>
      </c>
    </row>
    <row r="50" spans="2:10" ht="15" x14ac:dyDescent="0.2">
      <c r="B50" s="34"/>
      <c r="C50" s="34"/>
      <c r="D50" s="34"/>
      <c r="E50" s="36"/>
      <c r="F50" s="39"/>
      <c r="G50" s="36"/>
      <c r="H50" s="36"/>
      <c r="I50" s="37">
        <v>0.24</v>
      </c>
      <c r="J50" s="38" t="s">
        <v>85</v>
      </c>
    </row>
    <row r="51" spans="2:10" ht="15" x14ac:dyDescent="0.2">
      <c r="B51" s="34"/>
      <c r="C51" s="34"/>
      <c r="D51" s="34"/>
      <c r="E51" s="36"/>
      <c r="F51" s="39"/>
      <c r="G51" s="36"/>
      <c r="H51" s="36"/>
      <c r="I51" s="37">
        <v>7.0000000000000007E-2</v>
      </c>
      <c r="J51" s="38" t="s">
        <v>47</v>
      </c>
    </row>
    <row r="52" spans="2:10" ht="15" x14ac:dyDescent="0.2">
      <c r="B52" s="34"/>
      <c r="C52" s="34"/>
      <c r="D52" s="34"/>
      <c r="E52" s="36"/>
      <c r="F52" s="39"/>
      <c r="G52" s="36"/>
      <c r="H52" s="36"/>
      <c r="I52" s="37">
        <v>0.08</v>
      </c>
      <c r="J52" s="38" t="s">
        <v>49</v>
      </c>
    </row>
    <row r="53" spans="2:10" ht="15" x14ac:dyDescent="0.2">
      <c r="B53" s="34" t="s">
        <v>48</v>
      </c>
      <c r="C53" s="34"/>
      <c r="D53" s="34"/>
      <c r="E53" s="39">
        <v>0.02</v>
      </c>
      <c r="F53" s="39">
        <v>0.05</v>
      </c>
      <c r="G53" s="39">
        <v>0</v>
      </c>
      <c r="H53" s="39">
        <f>+E53+F53</f>
        <v>7.0000000000000007E-2</v>
      </c>
      <c r="I53" s="37">
        <v>0.24</v>
      </c>
      <c r="J53" s="38" t="s">
        <v>86</v>
      </c>
    </row>
    <row r="54" spans="2:10" ht="15" x14ac:dyDescent="0.25">
      <c r="B54" s="34" t="s">
        <v>50</v>
      </c>
      <c r="C54" s="34"/>
      <c r="D54" s="34"/>
      <c r="E54" s="43"/>
      <c r="F54" s="39"/>
      <c r="G54" s="43"/>
      <c r="H54" s="43"/>
      <c r="I54" s="37">
        <v>0.06</v>
      </c>
      <c r="J54" s="38" t="s">
        <v>51</v>
      </c>
    </row>
    <row r="55" spans="2:10" ht="15" x14ac:dyDescent="0.25">
      <c r="B55" s="34"/>
      <c r="C55" s="34"/>
      <c r="D55" s="34"/>
      <c r="E55" s="43"/>
      <c r="F55" s="39"/>
      <c r="G55" s="43"/>
      <c r="H55" s="43"/>
      <c r="I55" s="37">
        <v>7.0000000000000007E-2</v>
      </c>
      <c r="J55" s="38" t="s">
        <v>87</v>
      </c>
    </row>
    <row r="56" spans="2:10" ht="15" x14ac:dyDescent="0.2">
      <c r="B56" s="40"/>
      <c r="C56" s="40"/>
      <c r="D56" s="40"/>
      <c r="E56" s="41"/>
      <c r="F56" s="45"/>
      <c r="G56" s="41"/>
      <c r="H56" s="41"/>
      <c r="I56" s="57">
        <v>0.24</v>
      </c>
      <c r="J56" s="58" t="s">
        <v>88</v>
      </c>
    </row>
    <row r="57" spans="2:10" ht="21.6" customHeight="1" x14ac:dyDescent="0.2">
      <c r="B57" s="16" t="s">
        <v>100</v>
      </c>
      <c r="C57" s="76"/>
      <c r="D57" s="76"/>
      <c r="E57" s="39">
        <v>0.27</v>
      </c>
      <c r="F57" s="39">
        <v>0.06</v>
      </c>
      <c r="G57" s="39">
        <f>+E57-F57</f>
        <v>0.21000000000000002</v>
      </c>
      <c r="H57" s="39">
        <f>+E57+F57</f>
        <v>0.33</v>
      </c>
      <c r="I57" s="42"/>
      <c r="J57" s="38"/>
    </row>
    <row r="58" spans="2:10" ht="18.600000000000001" customHeight="1" x14ac:dyDescent="0.2">
      <c r="B58" s="32"/>
      <c r="C58" s="32"/>
      <c r="D58" s="32"/>
      <c r="E58" s="33"/>
      <c r="F58" s="51"/>
      <c r="G58" s="33"/>
      <c r="H58" s="33"/>
      <c r="I58" s="54">
        <v>0.14000000000000001</v>
      </c>
      <c r="J58" s="55" t="s">
        <v>54</v>
      </c>
    </row>
    <row r="59" spans="2:10" ht="15" x14ac:dyDescent="0.2">
      <c r="B59" s="34"/>
      <c r="C59" s="34"/>
      <c r="D59" s="34"/>
      <c r="E59" s="36"/>
      <c r="F59" s="39"/>
      <c r="G59" s="36"/>
      <c r="H59" s="36"/>
      <c r="I59" s="54">
        <v>0.05</v>
      </c>
      <c r="J59" s="69" t="s">
        <v>76</v>
      </c>
    </row>
    <row r="60" spans="2:10" ht="15" x14ac:dyDescent="0.2">
      <c r="B60" s="34"/>
      <c r="C60" s="34"/>
      <c r="D60" s="34"/>
      <c r="E60" s="36"/>
      <c r="F60" s="39"/>
      <c r="G60" s="36"/>
      <c r="H60" s="36"/>
      <c r="I60" s="54">
        <v>0.04</v>
      </c>
      <c r="J60" s="69" t="s">
        <v>77</v>
      </c>
    </row>
    <row r="61" spans="2:10" ht="15" x14ac:dyDescent="0.2">
      <c r="B61" s="34" t="s">
        <v>67</v>
      </c>
      <c r="C61" s="34"/>
      <c r="D61" s="34"/>
      <c r="E61" s="39">
        <v>0.22</v>
      </c>
      <c r="F61" s="39">
        <v>0.06</v>
      </c>
      <c r="G61" s="39">
        <f>+E61-F61</f>
        <v>0.16</v>
      </c>
      <c r="H61" s="39">
        <f>+E61+F61</f>
        <v>0.28000000000000003</v>
      </c>
      <c r="I61" s="54">
        <v>0.02</v>
      </c>
      <c r="J61" s="59" t="s">
        <v>78</v>
      </c>
    </row>
    <row r="62" spans="2:10" ht="15" x14ac:dyDescent="0.2">
      <c r="B62" s="34"/>
      <c r="C62" s="34"/>
      <c r="D62" s="34"/>
      <c r="E62" s="39"/>
      <c r="F62" s="39"/>
      <c r="G62" s="39"/>
      <c r="H62" s="39"/>
      <c r="I62" s="54">
        <v>0.05</v>
      </c>
      <c r="J62" s="59" t="s">
        <v>55</v>
      </c>
    </row>
    <row r="63" spans="2:10" ht="15" x14ac:dyDescent="0.2">
      <c r="B63" s="34"/>
      <c r="C63" s="34"/>
      <c r="D63" s="34"/>
      <c r="E63" s="39"/>
      <c r="F63" s="39"/>
      <c r="G63" s="39"/>
      <c r="H63" s="39"/>
      <c r="I63" s="54">
        <v>0.315</v>
      </c>
      <c r="J63" s="59" t="s">
        <v>89</v>
      </c>
    </row>
    <row r="64" spans="2:10" ht="15" x14ac:dyDescent="0.2">
      <c r="B64" s="34"/>
      <c r="C64" s="34"/>
      <c r="D64" s="34"/>
      <c r="E64" s="36"/>
      <c r="F64" s="36"/>
      <c r="G64" s="36"/>
      <c r="H64" s="36"/>
      <c r="I64" s="54">
        <v>0.23099999999999998</v>
      </c>
      <c r="J64" s="59" t="s">
        <v>90</v>
      </c>
    </row>
    <row r="65" spans="2:10" ht="15" x14ac:dyDescent="0.2">
      <c r="B65" s="34"/>
      <c r="C65" s="34"/>
      <c r="D65" s="34"/>
      <c r="E65" s="36"/>
      <c r="F65" s="36"/>
      <c r="G65" s="36"/>
      <c r="H65" s="36"/>
      <c r="I65" s="54">
        <v>6.9999999999999993E-2</v>
      </c>
      <c r="J65" s="59" t="s">
        <v>91</v>
      </c>
    </row>
    <row r="66" spans="2:10" ht="15" x14ac:dyDescent="0.2">
      <c r="B66" s="34"/>
      <c r="C66" s="34"/>
      <c r="D66" s="34"/>
      <c r="E66" s="36"/>
      <c r="F66" s="36"/>
      <c r="G66" s="36"/>
      <c r="H66" s="36"/>
      <c r="I66" s="54">
        <v>3.4999999999999996E-2</v>
      </c>
      <c r="J66" s="59" t="s">
        <v>92</v>
      </c>
    </row>
    <row r="67" spans="2:10" ht="15" x14ac:dyDescent="0.2">
      <c r="B67" s="40"/>
      <c r="C67" s="40"/>
      <c r="D67" s="40"/>
      <c r="E67" s="41"/>
      <c r="F67" s="41"/>
      <c r="G67" s="41"/>
      <c r="H67" s="41"/>
      <c r="I67" s="70">
        <v>4.9000000000000002E-2</v>
      </c>
      <c r="J67" s="71" t="s">
        <v>93</v>
      </c>
    </row>
    <row r="68" spans="2:10" ht="15" x14ac:dyDescent="0.2">
      <c r="B68" s="40" t="s">
        <v>23</v>
      </c>
      <c r="C68" s="40"/>
      <c r="D68" s="40"/>
      <c r="E68" s="60">
        <v>0</v>
      </c>
      <c r="F68" s="45">
        <v>0.05</v>
      </c>
      <c r="G68" s="60">
        <v>0</v>
      </c>
      <c r="H68" s="60">
        <v>0.05</v>
      </c>
      <c r="I68" s="54"/>
      <c r="J68" s="59"/>
    </row>
    <row r="69" spans="2:10" ht="15" x14ac:dyDescent="0.2">
      <c r="B69" s="44" t="s">
        <v>37</v>
      </c>
      <c r="C69" s="44"/>
      <c r="D69" s="44"/>
      <c r="E69" s="60">
        <v>0.03</v>
      </c>
      <c r="F69" s="45"/>
      <c r="G69" s="60"/>
      <c r="H69" s="60"/>
      <c r="I69" s="45">
        <v>1</v>
      </c>
      <c r="J69" s="48" t="s">
        <v>52</v>
      </c>
    </row>
    <row r="70" spans="2:10" ht="15" x14ac:dyDescent="0.2">
      <c r="B70" s="44" t="s">
        <v>8</v>
      </c>
      <c r="C70" s="44"/>
      <c r="D70" s="44"/>
      <c r="E70" s="45">
        <v>1</v>
      </c>
      <c r="F70" s="45"/>
      <c r="G70" s="45"/>
      <c r="H70" s="45"/>
      <c r="I70" s="46"/>
      <c r="J70" s="47"/>
    </row>
    <row r="71" spans="2:10" ht="15" x14ac:dyDescent="0.2">
      <c r="B71" s="44" t="s">
        <v>13</v>
      </c>
      <c r="C71" s="107"/>
      <c r="D71" s="107"/>
      <c r="E71" s="39">
        <v>0.22</v>
      </c>
      <c r="F71" s="39">
        <v>0.06</v>
      </c>
      <c r="G71" s="39">
        <f>+E71-F71</f>
        <v>0.16</v>
      </c>
      <c r="H71" s="39">
        <f>+E71+F71</f>
        <v>0.28000000000000003</v>
      </c>
      <c r="I71" s="45"/>
      <c r="J71" s="49"/>
    </row>
    <row r="72" spans="2:10" customFormat="1" ht="33.75" customHeight="1" x14ac:dyDescent="0.2">
      <c r="B72" s="92" t="s">
        <v>113</v>
      </c>
      <c r="C72" s="188">
        <v>1E-3</v>
      </c>
      <c r="D72" s="189"/>
      <c r="E72" s="189"/>
      <c r="F72" s="189"/>
      <c r="G72" s="189"/>
      <c r="H72" s="189"/>
    </row>
    <row r="73" spans="2:10" x14ac:dyDescent="0.2">
      <c r="B73" s="186" t="s">
        <v>104</v>
      </c>
      <c r="C73" s="186"/>
      <c r="D73" s="186"/>
      <c r="E73" s="186"/>
      <c r="F73" s="186"/>
      <c r="G73" s="186"/>
      <c r="H73" s="186"/>
    </row>
    <row r="74" spans="2:10" ht="30" customHeight="1" x14ac:dyDescent="0.2">
      <c r="B74" s="170" t="s">
        <v>60</v>
      </c>
      <c r="C74" s="171"/>
      <c r="D74" s="171"/>
      <c r="E74" s="171"/>
      <c r="F74" s="171"/>
      <c r="G74" s="171"/>
      <c r="H74" s="171"/>
      <c r="I74" s="171"/>
      <c r="J74" s="171"/>
    </row>
    <row r="75" spans="2:10" ht="25.5" customHeight="1" x14ac:dyDescent="0.2">
      <c r="B75" s="170" t="s">
        <v>138</v>
      </c>
      <c r="C75" s="171"/>
      <c r="D75" s="171"/>
      <c r="E75" s="171"/>
      <c r="F75" s="171"/>
      <c r="G75" s="171"/>
      <c r="H75" s="171"/>
      <c r="I75" s="171"/>
      <c r="J75" s="171"/>
    </row>
    <row r="76" spans="2:10" ht="45.75" customHeight="1" x14ac:dyDescent="0.2">
      <c r="B76" s="29" t="s">
        <v>0</v>
      </c>
      <c r="C76" s="29"/>
      <c r="D76" s="29"/>
      <c r="E76" s="15" t="s">
        <v>112</v>
      </c>
      <c r="F76" s="29" t="s">
        <v>40</v>
      </c>
      <c r="G76" s="30" t="s">
        <v>10</v>
      </c>
      <c r="H76" s="30"/>
      <c r="I76" s="31"/>
      <c r="J76" s="9" t="s">
        <v>70</v>
      </c>
    </row>
    <row r="77" spans="2:10" ht="15" x14ac:dyDescent="0.2">
      <c r="B77" s="34"/>
      <c r="C77" s="106"/>
      <c r="D77" s="106"/>
      <c r="E77" s="35"/>
      <c r="F77" s="36"/>
      <c r="G77" s="36"/>
      <c r="H77" s="36"/>
      <c r="I77" s="54">
        <v>0.32500000000000001</v>
      </c>
      <c r="J77" s="55" t="s">
        <v>43</v>
      </c>
    </row>
    <row r="78" spans="2:10" ht="15" x14ac:dyDescent="0.2">
      <c r="B78" s="34"/>
      <c r="C78" s="106"/>
      <c r="D78" s="106"/>
      <c r="E78" s="35"/>
      <c r="F78" s="39"/>
      <c r="G78" s="39"/>
      <c r="H78" s="39"/>
      <c r="I78" s="68">
        <v>0.10400000000000001</v>
      </c>
      <c r="J78" s="55" t="s">
        <v>83</v>
      </c>
    </row>
    <row r="79" spans="2:10" ht="15" x14ac:dyDescent="0.2">
      <c r="B79" s="34"/>
      <c r="C79" s="106"/>
      <c r="D79" s="106"/>
      <c r="E79" s="35"/>
      <c r="F79" s="39"/>
      <c r="G79" s="39"/>
      <c r="H79" s="39"/>
      <c r="I79" s="68">
        <v>9.1000000000000011E-2</v>
      </c>
      <c r="J79" s="55" t="s">
        <v>45</v>
      </c>
    </row>
    <row r="80" spans="2:10" ht="30" x14ac:dyDescent="0.2">
      <c r="B80" s="34" t="s">
        <v>29</v>
      </c>
      <c r="C80" s="34"/>
      <c r="D80" s="34"/>
      <c r="E80" s="39">
        <v>0.25</v>
      </c>
      <c r="F80" s="39">
        <v>0.06</v>
      </c>
      <c r="G80" s="39">
        <f>+E80-F80</f>
        <v>0.19</v>
      </c>
      <c r="H80" s="39">
        <f>+E80+F80</f>
        <v>0.31</v>
      </c>
      <c r="I80" s="68">
        <v>3.2500000000000001E-2</v>
      </c>
      <c r="J80" s="55" t="s">
        <v>44</v>
      </c>
    </row>
    <row r="81" spans="2:10" ht="15" x14ac:dyDescent="0.2">
      <c r="B81" s="76"/>
      <c r="C81" s="76"/>
      <c r="D81" s="76"/>
      <c r="E81" s="36"/>
      <c r="F81" s="39"/>
      <c r="G81" s="36"/>
      <c r="H81" s="36"/>
      <c r="I81" s="68">
        <v>9.7500000000000003E-2</v>
      </c>
      <c r="J81" s="55" t="s">
        <v>84</v>
      </c>
    </row>
    <row r="82" spans="2:10" ht="15" x14ac:dyDescent="0.2">
      <c r="B82" s="34"/>
      <c r="C82" s="34"/>
      <c r="D82" s="34"/>
      <c r="E82" s="36"/>
      <c r="F82" s="39"/>
      <c r="G82" s="36"/>
      <c r="H82" s="36"/>
      <c r="I82" s="70">
        <v>0.31</v>
      </c>
      <c r="J82" s="56" t="s">
        <v>46</v>
      </c>
    </row>
    <row r="83" spans="2:10" ht="15" x14ac:dyDescent="0.2">
      <c r="B83" s="34"/>
      <c r="C83" s="34"/>
      <c r="D83" s="34"/>
      <c r="E83" s="36"/>
      <c r="F83" s="39"/>
      <c r="G83" s="36"/>
      <c r="H83" s="36"/>
      <c r="I83" s="68">
        <v>2.0000000000000004E-2</v>
      </c>
      <c r="J83" s="55" t="s">
        <v>56</v>
      </c>
    </row>
    <row r="84" spans="2:10" ht="15" x14ac:dyDescent="0.2">
      <c r="B84" s="40"/>
      <c r="C84" s="40"/>
      <c r="D84" s="40"/>
      <c r="E84" s="41"/>
      <c r="F84" s="45"/>
      <c r="G84" s="41"/>
      <c r="H84" s="41"/>
      <c r="I84" s="57">
        <v>2.0000000000000004E-2</v>
      </c>
      <c r="J84" s="58" t="s">
        <v>53</v>
      </c>
    </row>
    <row r="85" spans="2:10" ht="15" x14ac:dyDescent="0.2">
      <c r="B85" s="34"/>
      <c r="C85" s="34"/>
      <c r="D85" s="34"/>
      <c r="E85" s="36"/>
      <c r="F85" s="39"/>
      <c r="G85" s="36"/>
      <c r="H85" s="36"/>
      <c r="I85" s="37">
        <v>0.24</v>
      </c>
      <c r="J85" s="38" t="s">
        <v>85</v>
      </c>
    </row>
    <row r="86" spans="2:10" ht="15" x14ac:dyDescent="0.2">
      <c r="B86" s="34"/>
      <c r="C86" s="34"/>
      <c r="D86" s="34"/>
      <c r="E86" s="36"/>
      <c r="F86" s="39"/>
      <c r="G86" s="36"/>
      <c r="H86" s="36"/>
      <c r="I86" s="37">
        <v>7.0000000000000007E-2</v>
      </c>
      <c r="J86" s="38" t="s">
        <v>47</v>
      </c>
    </row>
    <row r="87" spans="2:10" ht="15" x14ac:dyDescent="0.2">
      <c r="B87" s="34"/>
      <c r="C87" s="34"/>
      <c r="D87" s="34"/>
      <c r="E87" s="36"/>
      <c r="F87" s="39"/>
      <c r="G87" s="36"/>
      <c r="H87" s="36"/>
      <c r="I87" s="37">
        <v>0.08</v>
      </c>
      <c r="J87" s="38" t="s">
        <v>49</v>
      </c>
    </row>
    <row r="88" spans="2:10" ht="15" x14ac:dyDescent="0.2">
      <c r="B88" s="34" t="s">
        <v>48</v>
      </c>
      <c r="C88" s="34"/>
      <c r="D88" s="34"/>
      <c r="E88" s="39">
        <v>0.13</v>
      </c>
      <c r="F88" s="39">
        <v>0.05</v>
      </c>
      <c r="G88" s="39">
        <f>+E88-F88</f>
        <v>0.08</v>
      </c>
      <c r="H88" s="39">
        <f>+E88+F88</f>
        <v>0.18</v>
      </c>
      <c r="I88" s="37">
        <v>0.24</v>
      </c>
      <c r="J88" s="38" t="s">
        <v>86</v>
      </c>
    </row>
    <row r="89" spans="2:10" ht="15" x14ac:dyDescent="0.25">
      <c r="B89" s="34" t="s">
        <v>50</v>
      </c>
      <c r="C89" s="34"/>
      <c r="D89" s="34"/>
      <c r="E89" s="43"/>
      <c r="F89" s="39"/>
      <c r="G89" s="43"/>
      <c r="H89" s="43"/>
      <c r="I89" s="37">
        <v>0.06</v>
      </c>
      <c r="J89" s="38" t="s">
        <v>51</v>
      </c>
    </row>
    <row r="90" spans="2:10" ht="15" x14ac:dyDescent="0.25">
      <c r="B90" s="34"/>
      <c r="C90" s="34"/>
      <c r="D90" s="34"/>
      <c r="E90" s="43"/>
      <c r="F90" s="39"/>
      <c r="G90" s="43"/>
      <c r="H90" s="43"/>
      <c r="I90" s="37">
        <v>7.0000000000000007E-2</v>
      </c>
      <c r="J90" s="38" t="s">
        <v>87</v>
      </c>
    </row>
    <row r="91" spans="2:10" ht="15" x14ac:dyDescent="0.2">
      <c r="B91" s="40"/>
      <c r="C91" s="40"/>
      <c r="D91" s="40"/>
      <c r="E91" s="41"/>
      <c r="F91" s="45"/>
      <c r="G91" s="41"/>
      <c r="H91" s="41"/>
      <c r="I91" s="57">
        <v>0.24</v>
      </c>
      <c r="J91" s="58" t="s">
        <v>88</v>
      </c>
    </row>
    <row r="92" spans="2:10" ht="21.6" customHeight="1" x14ac:dyDescent="0.2">
      <c r="B92" s="16" t="s">
        <v>100</v>
      </c>
      <c r="C92" s="76"/>
      <c r="D92" s="76"/>
      <c r="E92" s="39">
        <v>0.27</v>
      </c>
      <c r="F92" s="39">
        <v>0.05</v>
      </c>
      <c r="G92" s="39">
        <f>+E92-F92</f>
        <v>0.22000000000000003</v>
      </c>
      <c r="H92" s="39">
        <f>+E92+F92</f>
        <v>0.32</v>
      </c>
      <c r="I92" s="42"/>
      <c r="J92" s="38"/>
    </row>
    <row r="93" spans="2:10" ht="15" x14ac:dyDescent="0.2">
      <c r="B93" s="32"/>
      <c r="C93" s="32"/>
      <c r="D93" s="32"/>
      <c r="E93" s="33"/>
      <c r="F93" s="51"/>
      <c r="G93" s="33"/>
      <c r="H93" s="33"/>
      <c r="I93" s="54">
        <v>0.14000000000000001</v>
      </c>
      <c r="J93" s="55" t="s">
        <v>54</v>
      </c>
    </row>
    <row r="94" spans="2:10" ht="15" x14ac:dyDescent="0.2">
      <c r="B94" s="34"/>
      <c r="C94" s="34"/>
      <c r="D94" s="34"/>
      <c r="E94" s="36"/>
      <c r="F94" s="39"/>
      <c r="G94" s="36"/>
      <c r="H94" s="36"/>
      <c r="I94" s="54">
        <v>0.05</v>
      </c>
      <c r="J94" s="69" t="s">
        <v>76</v>
      </c>
    </row>
    <row r="95" spans="2:10" ht="15" x14ac:dyDescent="0.2">
      <c r="B95" s="34"/>
      <c r="C95" s="34"/>
      <c r="D95" s="34"/>
      <c r="E95" s="36"/>
      <c r="F95" s="39"/>
      <c r="G95" s="36"/>
      <c r="H95" s="36"/>
      <c r="I95" s="54">
        <v>0.04</v>
      </c>
      <c r="J95" s="69" t="s">
        <v>77</v>
      </c>
    </row>
    <row r="96" spans="2:10" ht="15" x14ac:dyDescent="0.2">
      <c r="B96" s="34" t="s">
        <v>67</v>
      </c>
      <c r="C96" s="34"/>
      <c r="D96" s="34"/>
      <c r="E96" s="39">
        <v>0.31</v>
      </c>
      <c r="F96" s="39">
        <v>0.06</v>
      </c>
      <c r="G96" s="39">
        <f>+E96-F96</f>
        <v>0.25</v>
      </c>
      <c r="H96" s="39">
        <f>+E96+F96</f>
        <v>0.37</v>
      </c>
      <c r="I96" s="54">
        <v>0.02</v>
      </c>
      <c r="J96" s="59" t="s">
        <v>78</v>
      </c>
    </row>
    <row r="97" spans="2:10" ht="15" x14ac:dyDescent="0.2">
      <c r="B97" s="34"/>
      <c r="C97" s="34"/>
      <c r="D97" s="34"/>
      <c r="E97" s="39"/>
      <c r="F97" s="39"/>
      <c r="G97" s="39"/>
      <c r="H97" s="39"/>
      <c r="I97" s="54">
        <v>0.05</v>
      </c>
      <c r="J97" s="59" t="s">
        <v>55</v>
      </c>
    </row>
    <row r="98" spans="2:10" ht="15" x14ac:dyDescent="0.2">
      <c r="B98" s="34"/>
      <c r="C98" s="34"/>
      <c r="D98" s="34"/>
      <c r="E98" s="39"/>
      <c r="F98" s="39"/>
      <c r="G98" s="39"/>
      <c r="H98" s="39"/>
      <c r="I98" s="54">
        <v>0.315</v>
      </c>
      <c r="J98" s="59" t="s">
        <v>89</v>
      </c>
    </row>
    <row r="99" spans="2:10" ht="15" x14ac:dyDescent="0.2">
      <c r="B99" s="34"/>
      <c r="C99" s="34"/>
      <c r="D99" s="34"/>
      <c r="E99" s="36"/>
      <c r="F99" s="36"/>
      <c r="G99" s="36"/>
      <c r="H99" s="36"/>
      <c r="I99" s="54">
        <v>0.23099999999999998</v>
      </c>
      <c r="J99" s="59" t="s">
        <v>90</v>
      </c>
    </row>
    <row r="100" spans="2:10" ht="15" x14ac:dyDescent="0.2">
      <c r="B100" s="34"/>
      <c r="C100" s="34"/>
      <c r="D100" s="34"/>
      <c r="E100" s="36"/>
      <c r="F100" s="36"/>
      <c r="G100" s="36"/>
      <c r="H100" s="36"/>
      <c r="I100" s="54">
        <v>6.9999999999999993E-2</v>
      </c>
      <c r="J100" s="59" t="s">
        <v>91</v>
      </c>
    </row>
    <row r="101" spans="2:10" ht="15" x14ac:dyDescent="0.2">
      <c r="B101" s="34"/>
      <c r="C101" s="34"/>
      <c r="D101" s="34"/>
      <c r="E101" s="36"/>
      <c r="F101" s="36"/>
      <c r="G101" s="36"/>
      <c r="H101" s="36"/>
      <c r="I101" s="54">
        <v>3.4999999999999996E-2</v>
      </c>
      <c r="J101" s="59" t="s">
        <v>92</v>
      </c>
    </row>
    <row r="102" spans="2:10" ht="15" x14ac:dyDescent="0.2">
      <c r="B102" s="40"/>
      <c r="C102" s="40"/>
      <c r="D102" s="40"/>
      <c r="E102" s="41"/>
      <c r="F102" s="41"/>
      <c r="G102" s="41"/>
      <c r="H102" s="41"/>
      <c r="I102" s="70">
        <v>4.9000000000000002E-2</v>
      </c>
      <c r="J102" s="71" t="s">
        <v>93</v>
      </c>
    </row>
    <row r="103" spans="2:10" ht="15" x14ac:dyDescent="0.2">
      <c r="B103" s="40" t="s">
        <v>23</v>
      </c>
      <c r="C103" s="40"/>
      <c r="D103" s="40"/>
      <c r="E103" s="60">
        <v>0</v>
      </c>
      <c r="F103" s="45">
        <v>0.05</v>
      </c>
      <c r="G103" s="60">
        <v>0</v>
      </c>
      <c r="H103" s="60">
        <v>0.05</v>
      </c>
      <c r="I103" s="54"/>
      <c r="J103" s="59"/>
    </row>
    <row r="104" spans="2:10" ht="15" x14ac:dyDescent="0.2">
      <c r="B104" s="44" t="s">
        <v>37</v>
      </c>
      <c r="C104" s="44"/>
      <c r="D104" s="44"/>
      <c r="E104" s="60">
        <v>0.04</v>
      </c>
      <c r="F104" s="45"/>
      <c r="G104" s="60"/>
      <c r="H104" s="60"/>
      <c r="I104" s="45">
        <v>1</v>
      </c>
      <c r="J104" s="48" t="s">
        <v>52</v>
      </c>
    </row>
    <row r="105" spans="2:10" ht="15" x14ac:dyDescent="0.2">
      <c r="B105" s="44" t="s">
        <v>8</v>
      </c>
      <c r="C105" s="44"/>
      <c r="D105" s="44"/>
      <c r="E105" s="45">
        <v>1</v>
      </c>
      <c r="F105" s="45"/>
      <c r="G105" s="45"/>
      <c r="H105" s="45"/>
      <c r="I105" s="46"/>
      <c r="J105" s="47"/>
    </row>
    <row r="106" spans="2:10" ht="15" x14ac:dyDescent="0.2">
      <c r="B106" s="44" t="s">
        <v>13</v>
      </c>
      <c r="C106" s="107"/>
      <c r="D106" s="107"/>
      <c r="E106" s="39">
        <v>0.18</v>
      </c>
      <c r="F106" s="45">
        <v>0.06</v>
      </c>
      <c r="G106" s="39">
        <f>+E106-F106</f>
        <v>0.12</v>
      </c>
      <c r="H106" s="39">
        <f>+E106+F106</f>
        <v>0.24</v>
      </c>
      <c r="I106" s="45"/>
      <c r="J106" s="49"/>
    </row>
    <row r="107" spans="2:10" customFormat="1" ht="33.75" customHeight="1" x14ac:dyDescent="0.2">
      <c r="B107" s="92" t="s">
        <v>113</v>
      </c>
      <c r="C107" s="188">
        <v>1E-3</v>
      </c>
      <c r="D107" s="189"/>
      <c r="E107" s="189"/>
      <c r="F107" s="189"/>
      <c r="G107" s="189"/>
      <c r="H107" s="189"/>
    </row>
    <row r="108" spans="2:10" x14ac:dyDescent="0.2">
      <c r="B108" s="187" t="s">
        <v>97</v>
      </c>
      <c r="C108" s="187"/>
      <c r="D108" s="187"/>
      <c r="E108" s="187"/>
      <c r="F108" s="187"/>
      <c r="G108" s="187"/>
      <c r="H108" s="187"/>
    </row>
    <row r="109" spans="2:10" x14ac:dyDescent="0.2">
      <c r="B109" s="14" t="s">
        <v>38</v>
      </c>
    </row>
    <row r="110" spans="2:10" ht="14.1" customHeight="1" x14ac:dyDescent="0.2">
      <c r="B110" s="14" t="s">
        <v>69</v>
      </c>
      <c r="C110" s="52"/>
      <c r="D110" s="52"/>
      <c r="E110" s="52"/>
      <c r="F110" s="52"/>
      <c r="G110" s="52"/>
    </row>
    <row r="111" spans="2:10" x14ac:dyDescent="0.2">
      <c r="B111" s="182" t="s">
        <v>98</v>
      </c>
      <c r="C111" s="182"/>
      <c r="D111" s="182"/>
      <c r="E111" s="182"/>
      <c r="F111" s="182"/>
      <c r="G111" s="182"/>
      <c r="H111" s="182"/>
    </row>
    <row r="112" spans="2:10" x14ac:dyDescent="0.2">
      <c r="B112" s="14" t="s">
        <v>99</v>
      </c>
      <c r="C112" s="28"/>
      <c r="D112" s="28"/>
      <c r="E112" s="28"/>
      <c r="F112" s="28"/>
      <c r="G112" s="28"/>
    </row>
    <row r="113" spans="2:8" x14ac:dyDescent="0.2">
      <c r="B113" s="182" t="s">
        <v>105</v>
      </c>
      <c r="C113" s="182"/>
      <c r="D113" s="182"/>
      <c r="E113" s="182"/>
      <c r="F113" s="182"/>
      <c r="G113" s="182"/>
      <c r="H113" s="182"/>
    </row>
    <row r="114" spans="2:8" x14ac:dyDescent="0.2">
      <c r="B114" s="28"/>
      <c r="C114" s="28"/>
      <c r="D114" s="28"/>
      <c r="E114" s="28"/>
      <c r="F114" s="28"/>
      <c r="G114" s="28"/>
    </row>
    <row r="115" spans="2:8" x14ac:dyDescent="0.2">
      <c r="B115" s="28"/>
      <c r="C115" s="28"/>
      <c r="D115" s="28"/>
      <c r="E115" s="28"/>
      <c r="F115" s="28"/>
      <c r="G115" s="28"/>
    </row>
    <row r="116" spans="2:8" x14ac:dyDescent="0.2">
      <c r="B116" s="28"/>
      <c r="C116" s="28"/>
      <c r="D116" s="28"/>
      <c r="E116" s="28"/>
      <c r="F116" s="28"/>
      <c r="G116" s="28"/>
    </row>
    <row r="117" spans="2:8" x14ac:dyDescent="0.2">
      <c r="B117" s="28"/>
      <c r="C117" s="28"/>
      <c r="D117" s="28"/>
      <c r="E117" s="28"/>
      <c r="F117" s="28"/>
      <c r="G117" s="28"/>
    </row>
    <row r="118" spans="2:8" x14ac:dyDescent="0.2">
      <c r="B118" s="28"/>
      <c r="C118" s="28"/>
      <c r="D118" s="28"/>
      <c r="E118" s="28"/>
      <c r="F118" s="28"/>
      <c r="G118" s="28"/>
    </row>
    <row r="119" spans="2:8" x14ac:dyDescent="0.2">
      <c r="B119" s="28"/>
      <c r="C119" s="28"/>
      <c r="D119" s="28"/>
      <c r="E119" s="28"/>
      <c r="F119" s="28"/>
      <c r="G119" s="28"/>
    </row>
    <row r="120" spans="2:8" x14ac:dyDescent="0.2">
      <c r="B120" s="28"/>
      <c r="C120" s="28"/>
      <c r="D120" s="28"/>
      <c r="E120" s="28"/>
      <c r="F120" s="28"/>
      <c r="G120" s="28"/>
    </row>
    <row r="121" spans="2:8" x14ac:dyDescent="0.2">
      <c r="B121" s="28"/>
      <c r="C121" s="28"/>
      <c r="D121" s="28"/>
      <c r="E121" s="28"/>
      <c r="F121" s="28"/>
      <c r="G121" s="28"/>
    </row>
    <row r="122" spans="2:8" x14ac:dyDescent="0.2">
      <c r="B122" s="28"/>
      <c r="C122" s="28"/>
      <c r="D122" s="28"/>
      <c r="E122" s="28"/>
      <c r="F122" s="28"/>
      <c r="G122" s="28"/>
    </row>
    <row r="123" spans="2:8" x14ac:dyDescent="0.2">
      <c r="B123" s="28"/>
      <c r="C123" s="28"/>
      <c r="D123" s="28"/>
      <c r="E123" s="28"/>
      <c r="F123" s="28"/>
      <c r="G123" s="28"/>
    </row>
    <row r="124" spans="2:8" x14ac:dyDescent="0.2">
      <c r="B124" s="28"/>
      <c r="C124" s="28"/>
      <c r="D124" s="28"/>
      <c r="E124" s="28"/>
      <c r="F124" s="28"/>
      <c r="G124" s="28"/>
    </row>
    <row r="125" spans="2:8" x14ac:dyDescent="0.2">
      <c r="B125" s="28"/>
      <c r="C125" s="28"/>
      <c r="D125" s="28"/>
      <c r="E125" s="28"/>
      <c r="F125" s="28"/>
      <c r="G125" s="28"/>
    </row>
    <row r="126" spans="2:8" x14ac:dyDescent="0.2">
      <c r="B126" s="28"/>
      <c r="C126" s="28"/>
      <c r="D126" s="28"/>
      <c r="E126" s="28"/>
      <c r="F126" s="28"/>
      <c r="G126" s="28"/>
    </row>
    <row r="127" spans="2:8" x14ac:dyDescent="0.2">
      <c r="B127" s="28"/>
      <c r="C127" s="28"/>
      <c r="D127" s="28"/>
      <c r="E127" s="28"/>
      <c r="F127" s="28"/>
      <c r="G127" s="28"/>
    </row>
  </sheetData>
  <mergeCells count="17">
    <mergeCell ref="B40:J40"/>
    <mergeCell ref="B74:J74"/>
    <mergeCell ref="B113:H113"/>
    <mergeCell ref="B111:H111"/>
    <mergeCell ref="B1:H1"/>
    <mergeCell ref="B2:H2"/>
    <mergeCell ref="B38:H38"/>
    <mergeCell ref="B73:H73"/>
    <mergeCell ref="B108:H108"/>
    <mergeCell ref="C107:H107"/>
    <mergeCell ref="C72:H72"/>
    <mergeCell ref="C36:H36"/>
    <mergeCell ref="B3:J3"/>
    <mergeCell ref="B4:J4"/>
    <mergeCell ref="B75:J75"/>
    <mergeCell ref="B37:H37"/>
    <mergeCell ref="B39:J39"/>
  </mergeCells>
  <pageMargins left="0.7" right="0.7" top="0.75" bottom="0.51" header="0.3" footer="0.3"/>
  <pageSetup paperSize="9" scale="43" fitToHeight="0" orientation="landscape" r:id="rId1"/>
  <rowBreaks count="2" manualBreakCount="2">
    <brk id="38" max="16383" man="1"/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showGridLines="0" rightToLeft="1" zoomScaleNormal="100" zoomScaleSheetLayoutView="100" workbookViewId="0">
      <selection activeCell="M10" sqref="M10"/>
    </sheetView>
  </sheetViews>
  <sheetFormatPr defaultColWidth="8.875" defaultRowHeight="14.25" x14ac:dyDescent="0.2"/>
  <cols>
    <col min="2" max="2" width="36" customWidth="1"/>
    <col min="3" max="4" width="11" bestFit="1" customWidth="1"/>
    <col min="5" max="5" width="14" customWidth="1"/>
    <col min="6" max="6" width="12.375" customWidth="1"/>
    <col min="7" max="7" width="12" customWidth="1"/>
    <col min="8" max="8" width="32.625" customWidth="1"/>
  </cols>
  <sheetData>
    <row r="1" spans="1:9" ht="30" customHeight="1" thickBot="1" x14ac:dyDescent="0.25">
      <c r="C1" s="183"/>
      <c r="D1" s="183"/>
      <c r="E1" s="183"/>
      <c r="F1" s="183"/>
      <c r="G1" s="183"/>
    </row>
    <row r="2" spans="1:9" ht="30" customHeight="1" thickTop="1" x14ac:dyDescent="0.2">
      <c r="C2" s="114"/>
      <c r="D2" s="114"/>
      <c r="E2" s="114"/>
      <c r="F2" s="114"/>
      <c r="G2" s="114"/>
    </row>
    <row r="3" spans="1:9" ht="15.75" x14ac:dyDescent="0.2">
      <c r="B3" s="196" t="s">
        <v>169</v>
      </c>
      <c r="C3" s="197"/>
      <c r="D3" s="197"/>
      <c r="E3" s="197"/>
      <c r="F3" s="197"/>
      <c r="G3" s="197"/>
      <c r="H3" s="197"/>
    </row>
    <row r="4" spans="1:9" ht="14.1" customHeight="1" x14ac:dyDescent="0.2">
      <c r="B4" s="172" t="s">
        <v>102</v>
      </c>
      <c r="C4" s="172"/>
      <c r="D4" s="172"/>
      <c r="E4" s="172"/>
      <c r="F4" s="172"/>
      <c r="G4" s="172"/>
      <c r="H4" s="172"/>
    </row>
    <row r="5" spans="1:9" ht="14.25" customHeight="1" x14ac:dyDescent="0.2">
      <c r="A5" s="172" t="s">
        <v>225</v>
      </c>
      <c r="B5" s="193" t="s">
        <v>192</v>
      </c>
      <c r="C5" s="194"/>
      <c r="D5" s="194"/>
      <c r="E5" s="194"/>
      <c r="F5" s="194"/>
      <c r="G5" s="194"/>
      <c r="H5" s="194"/>
      <c r="I5" s="172" t="s">
        <v>224</v>
      </c>
    </row>
    <row r="6" spans="1:9" ht="18.75" thickBot="1" x14ac:dyDescent="0.25">
      <c r="A6" s="172"/>
      <c r="B6" s="195" t="s">
        <v>145</v>
      </c>
      <c r="C6" s="194"/>
      <c r="D6" s="194"/>
      <c r="E6" s="194"/>
      <c r="F6" s="194"/>
      <c r="G6" s="194"/>
      <c r="H6" s="194"/>
      <c r="I6" s="172"/>
    </row>
    <row r="7" spans="1:9" ht="45" x14ac:dyDescent="0.2">
      <c r="A7" s="172"/>
      <c r="B7" s="93" t="s">
        <v>0</v>
      </c>
      <c r="C7" s="93" t="s">
        <v>232</v>
      </c>
      <c r="D7" s="132" t="s">
        <v>231</v>
      </c>
      <c r="E7" s="109" t="s">
        <v>40</v>
      </c>
      <c r="F7" s="199" t="s">
        <v>10</v>
      </c>
      <c r="G7" s="200"/>
      <c r="H7" s="96" t="s">
        <v>110</v>
      </c>
      <c r="I7" s="172"/>
    </row>
    <row r="8" spans="1:9" ht="30" x14ac:dyDescent="0.2">
      <c r="A8" s="172"/>
      <c r="B8" s="97" t="s">
        <v>41</v>
      </c>
      <c r="C8" s="142">
        <v>0.57299999999999995</v>
      </c>
      <c r="D8" s="98">
        <v>0.56000000000000005</v>
      </c>
      <c r="E8" s="98">
        <v>0.05</v>
      </c>
      <c r="F8" s="98">
        <f>IF(D8-E8&gt;0,D8-E8,0)</f>
        <v>0.51</v>
      </c>
      <c r="G8" s="98">
        <f>D8+E8</f>
        <v>0.6100000000000001</v>
      </c>
      <c r="H8" s="99" t="s">
        <v>3</v>
      </c>
      <c r="I8" s="172"/>
    </row>
    <row r="9" spans="1:9" ht="15" x14ac:dyDescent="0.2">
      <c r="A9" s="172"/>
      <c r="B9" s="97" t="s">
        <v>100</v>
      </c>
      <c r="C9" s="142">
        <v>0.26250000000000001</v>
      </c>
      <c r="D9" s="98">
        <v>0.27</v>
      </c>
      <c r="E9" s="98">
        <v>0.05</v>
      </c>
      <c r="F9" s="98">
        <f t="shared" ref="F9:F10" si="0">IF(D9-E9&gt;0,D9-E9,0)</f>
        <v>0.22000000000000003</v>
      </c>
      <c r="G9" s="98">
        <f t="shared" ref="G9:G10" si="1">D9+E9</f>
        <v>0.32</v>
      </c>
      <c r="H9" s="100"/>
      <c r="I9" s="172"/>
    </row>
    <row r="10" spans="1:9" ht="45" x14ac:dyDescent="0.2">
      <c r="A10" s="172"/>
      <c r="B10" s="97" t="s">
        <v>67</v>
      </c>
      <c r="C10" s="142">
        <v>0.15310000000000001</v>
      </c>
      <c r="D10" s="98">
        <v>0.16</v>
      </c>
      <c r="E10" s="98">
        <v>0.06</v>
      </c>
      <c r="F10" s="98">
        <f t="shared" si="0"/>
        <v>0.1</v>
      </c>
      <c r="G10" s="98">
        <f t="shared" si="1"/>
        <v>0.22</v>
      </c>
      <c r="H10" s="101" t="s">
        <v>68</v>
      </c>
      <c r="I10" s="172"/>
    </row>
    <row r="11" spans="1:9" ht="15" x14ac:dyDescent="0.2">
      <c r="A11" s="172"/>
      <c r="B11" s="97" t="s">
        <v>37</v>
      </c>
      <c r="C11" s="142">
        <v>1.14E-2</v>
      </c>
      <c r="D11" s="98">
        <v>0.01</v>
      </c>
      <c r="E11" s="98"/>
      <c r="F11" s="98"/>
      <c r="G11" s="98"/>
      <c r="H11" s="100"/>
      <c r="I11" s="172"/>
    </row>
    <row r="12" spans="1:9" ht="15" x14ac:dyDescent="0.2">
      <c r="A12" s="172"/>
      <c r="B12" s="97" t="s">
        <v>8</v>
      </c>
      <c r="C12" s="142">
        <f t="shared" ref="C12" si="2">SUM(C8:C11)</f>
        <v>0.99999999999999989</v>
      </c>
      <c r="D12" s="98">
        <f t="shared" ref="D12" si="3">SUM(D8:D11)</f>
        <v>1</v>
      </c>
      <c r="E12" s="98"/>
      <c r="F12" s="98"/>
      <c r="G12" s="98"/>
      <c r="H12" s="100"/>
      <c r="I12" s="172"/>
    </row>
    <row r="13" spans="1:9" ht="15.75" thickBot="1" x14ac:dyDescent="0.25">
      <c r="A13" s="172"/>
      <c r="B13" s="102" t="s">
        <v>13</v>
      </c>
      <c r="C13" s="143">
        <v>0</v>
      </c>
      <c r="D13" s="103">
        <v>0</v>
      </c>
      <c r="E13" s="103">
        <v>0.06</v>
      </c>
      <c r="F13" s="98">
        <f>IF(D13-E13&gt;0,D13-E13,0)</f>
        <v>0</v>
      </c>
      <c r="G13" s="98">
        <f>D13+E13</f>
        <v>0.06</v>
      </c>
      <c r="H13" s="104"/>
      <c r="I13" s="172"/>
    </row>
    <row r="14" spans="1:9" ht="18" customHeight="1" x14ac:dyDescent="0.2">
      <c r="A14" s="172"/>
      <c r="B14" s="16" t="s">
        <v>221</v>
      </c>
      <c r="C14" s="198">
        <v>5.0000000000000001E-4</v>
      </c>
      <c r="D14" s="198"/>
      <c r="E14" s="198"/>
      <c r="F14" s="198"/>
      <c r="G14" s="198"/>
      <c r="H14" s="198"/>
      <c r="I14" s="172"/>
    </row>
    <row r="15" spans="1:9" x14ac:dyDescent="0.2">
      <c r="A15" s="172"/>
      <c r="B15" s="192"/>
      <c r="C15" s="192"/>
      <c r="D15" s="192"/>
      <c r="E15" s="192"/>
      <c r="F15" s="192"/>
      <c r="G15" s="192"/>
      <c r="H15" s="192"/>
      <c r="I15" s="172"/>
    </row>
    <row r="16" spans="1:9" x14ac:dyDescent="0.2">
      <c r="A16" s="172"/>
      <c r="B16" s="192"/>
      <c r="C16" s="192"/>
      <c r="D16" s="192"/>
      <c r="E16" s="192"/>
      <c r="F16" s="192"/>
      <c r="G16" s="192"/>
      <c r="H16" s="192"/>
      <c r="I16" s="172"/>
    </row>
    <row r="17" spans="1:9" ht="14.25" customHeight="1" x14ac:dyDescent="0.2">
      <c r="A17" s="172"/>
      <c r="B17" s="193" t="s">
        <v>193</v>
      </c>
      <c r="C17" s="194"/>
      <c r="D17" s="194"/>
      <c r="E17" s="194"/>
      <c r="F17" s="194"/>
      <c r="G17" s="194"/>
      <c r="H17" s="194"/>
      <c r="I17" s="172"/>
    </row>
    <row r="18" spans="1:9" ht="18.75" thickBot="1" x14ac:dyDescent="0.25">
      <c r="A18" s="172"/>
      <c r="B18" s="195" t="s">
        <v>146</v>
      </c>
      <c r="C18" s="194"/>
      <c r="D18" s="194"/>
      <c r="E18" s="194"/>
      <c r="F18" s="194"/>
      <c r="G18" s="194"/>
      <c r="H18" s="194"/>
      <c r="I18" s="172"/>
    </row>
    <row r="19" spans="1:9" ht="45" x14ac:dyDescent="0.2">
      <c r="A19" s="172"/>
      <c r="B19" s="93" t="s">
        <v>0</v>
      </c>
      <c r="C19" s="93" t="s">
        <v>230</v>
      </c>
      <c r="D19" s="132" t="s">
        <v>231</v>
      </c>
      <c r="E19" s="109" t="s">
        <v>40</v>
      </c>
      <c r="F19" s="199" t="s">
        <v>10</v>
      </c>
      <c r="G19" s="200"/>
      <c r="H19" s="96" t="s">
        <v>110</v>
      </c>
      <c r="I19" s="172"/>
    </row>
    <row r="20" spans="1:9" ht="30" x14ac:dyDescent="0.2">
      <c r="A20" s="172"/>
      <c r="B20" s="97" t="s">
        <v>29</v>
      </c>
      <c r="C20" s="142">
        <v>3.3354970586526457E-2</v>
      </c>
      <c r="D20" s="98">
        <v>0.03</v>
      </c>
      <c r="E20" s="98">
        <v>0.06</v>
      </c>
      <c r="F20" s="98">
        <f t="shared" ref="F20:F23" si="4">IF(D20-E20&gt;0,D20-E20,0)</f>
        <v>0</v>
      </c>
      <c r="G20" s="98">
        <f t="shared" ref="G20:G23" si="5">D20+E20</f>
        <v>0.09</v>
      </c>
      <c r="H20" s="99" t="s">
        <v>81</v>
      </c>
      <c r="I20" s="172"/>
    </row>
    <row r="21" spans="1:9" ht="30" x14ac:dyDescent="0.2">
      <c r="A21" s="172"/>
      <c r="B21" s="97" t="s">
        <v>41</v>
      </c>
      <c r="C21" s="142">
        <v>8.2376618591839201E-2</v>
      </c>
      <c r="D21" s="98">
        <v>0.09</v>
      </c>
      <c r="E21" s="98">
        <v>0.05</v>
      </c>
      <c r="F21" s="98">
        <f t="shared" si="4"/>
        <v>3.9999999999999994E-2</v>
      </c>
      <c r="G21" s="98">
        <f t="shared" si="5"/>
        <v>0.14000000000000001</v>
      </c>
      <c r="H21" s="99" t="s">
        <v>3</v>
      </c>
      <c r="I21" s="172"/>
    </row>
    <row r="22" spans="1:9" ht="15" x14ac:dyDescent="0.2">
      <c r="A22" s="172"/>
      <c r="B22" s="97" t="s">
        <v>100</v>
      </c>
      <c r="C22" s="142">
        <v>0.26829645845036626</v>
      </c>
      <c r="D22" s="98">
        <v>0.27</v>
      </c>
      <c r="E22" s="98">
        <v>0.05</v>
      </c>
      <c r="F22" s="98">
        <f t="shared" si="4"/>
        <v>0.22000000000000003</v>
      </c>
      <c r="G22" s="98">
        <f t="shared" si="5"/>
        <v>0.32</v>
      </c>
      <c r="H22" s="100"/>
      <c r="I22" s="172"/>
    </row>
    <row r="23" spans="1:9" ht="45" x14ac:dyDescent="0.2">
      <c r="A23" s="172"/>
      <c r="B23" s="97" t="s">
        <v>67</v>
      </c>
      <c r="C23" s="142">
        <v>0.57260253302788056</v>
      </c>
      <c r="D23" s="98">
        <v>0.56999999999999995</v>
      </c>
      <c r="E23" s="98">
        <v>0.06</v>
      </c>
      <c r="F23" s="98">
        <f t="shared" si="4"/>
        <v>0.51</v>
      </c>
      <c r="G23" s="98">
        <f t="shared" si="5"/>
        <v>0.62999999999999989</v>
      </c>
      <c r="H23" s="101" t="s">
        <v>68</v>
      </c>
      <c r="I23" s="172"/>
    </row>
    <row r="24" spans="1:9" ht="30" x14ac:dyDescent="0.2">
      <c r="A24" s="172"/>
      <c r="B24" s="97" t="s">
        <v>120</v>
      </c>
      <c r="C24" s="142">
        <v>1.3354485589109246E-3</v>
      </c>
      <c r="D24" s="98">
        <v>0.01</v>
      </c>
      <c r="E24" s="98">
        <v>0.05</v>
      </c>
      <c r="F24" s="98">
        <f>IF(D24-E24&gt;0,D24-E24,0)</f>
        <v>0</v>
      </c>
      <c r="G24" s="98">
        <f>D24+E24</f>
        <v>6.0000000000000005E-2</v>
      </c>
      <c r="H24" s="100"/>
      <c r="I24" s="172"/>
    </row>
    <row r="25" spans="1:9" ht="15" x14ac:dyDescent="0.2">
      <c r="A25" s="172"/>
      <c r="B25" s="97" t="s">
        <v>37</v>
      </c>
      <c r="C25" s="142">
        <v>4.1789378685807635E-2</v>
      </c>
      <c r="D25" s="98">
        <v>0.03</v>
      </c>
      <c r="E25" s="98"/>
      <c r="F25" s="98"/>
      <c r="G25" s="98"/>
      <c r="H25" s="100"/>
      <c r="I25" s="172"/>
    </row>
    <row r="26" spans="1:9" ht="15" x14ac:dyDescent="0.2">
      <c r="A26" s="172"/>
      <c r="B26" s="97" t="s">
        <v>8</v>
      </c>
      <c r="C26" s="142">
        <f t="shared" ref="C26" si="6">SUM(C20:C25)</f>
        <v>0.99975540790133099</v>
      </c>
      <c r="D26" s="98">
        <f t="shared" ref="D26" si="7">SUM(D20:D25)</f>
        <v>1</v>
      </c>
      <c r="E26" s="98"/>
      <c r="F26" s="98"/>
      <c r="G26" s="98"/>
      <c r="H26" s="100"/>
      <c r="I26" s="172"/>
    </row>
    <row r="27" spans="1:9" ht="15.75" thickBot="1" x14ac:dyDescent="0.25">
      <c r="A27" s="172"/>
      <c r="B27" s="102" t="s">
        <v>13</v>
      </c>
      <c r="C27" s="143">
        <v>9.7299999999999998E-2</v>
      </c>
      <c r="D27" s="103">
        <v>0.09</v>
      </c>
      <c r="E27" s="103">
        <v>0.06</v>
      </c>
      <c r="F27" s="98">
        <f>IF(D27-E27&gt;0,D27-E27,0)</f>
        <v>0.03</v>
      </c>
      <c r="G27" s="98">
        <f>D27+E27</f>
        <v>0.15</v>
      </c>
      <c r="H27" s="104"/>
      <c r="I27" s="172"/>
    </row>
    <row r="28" spans="1:9" ht="18" customHeight="1" x14ac:dyDescent="0.2">
      <c r="A28" s="172"/>
      <c r="B28" s="16" t="s">
        <v>221</v>
      </c>
      <c r="C28" s="198">
        <v>1.5E-3</v>
      </c>
      <c r="D28" s="198"/>
      <c r="E28" s="198"/>
      <c r="F28" s="198"/>
      <c r="G28" s="198"/>
      <c r="H28" s="198"/>
      <c r="I28" s="172"/>
    </row>
    <row r="29" spans="1:9" x14ac:dyDescent="0.2">
      <c r="A29" s="172"/>
      <c r="B29" s="192"/>
      <c r="C29" s="192"/>
      <c r="D29" s="192"/>
      <c r="E29" s="192"/>
      <c r="F29" s="192"/>
      <c r="G29" s="192"/>
      <c r="H29" s="192"/>
      <c r="I29" s="172"/>
    </row>
    <row r="30" spans="1:9" x14ac:dyDescent="0.2">
      <c r="A30" s="172"/>
      <c r="B30" s="172"/>
      <c r="C30" s="172"/>
      <c r="D30" s="172"/>
      <c r="E30" s="172"/>
      <c r="F30" s="172"/>
      <c r="G30" s="172"/>
      <c r="H30" s="172"/>
      <c r="I30" s="172"/>
    </row>
    <row r="31" spans="1:9" ht="15" customHeight="1" x14ac:dyDescent="0.2">
      <c r="A31" s="172"/>
      <c r="B31" s="193" t="s">
        <v>194</v>
      </c>
      <c r="C31" s="194"/>
      <c r="D31" s="194"/>
      <c r="E31" s="194"/>
      <c r="F31" s="194"/>
      <c r="G31" s="194"/>
      <c r="H31" s="194"/>
      <c r="I31" s="172"/>
    </row>
    <row r="32" spans="1:9" ht="15" customHeight="1" thickBot="1" x14ac:dyDescent="0.25">
      <c r="A32" s="172"/>
      <c r="B32" s="201" t="s">
        <v>148</v>
      </c>
      <c r="C32" s="202"/>
      <c r="D32" s="202"/>
      <c r="E32" s="202"/>
      <c r="F32" s="202"/>
      <c r="G32" s="202"/>
      <c r="H32" s="202"/>
      <c r="I32" s="172"/>
    </row>
    <row r="33" spans="1:9" ht="45" x14ac:dyDescent="0.2">
      <c r="A33" s="172"/>
      <c r="B33" s="93" t="s">
        <v>0</v>
      </c>
      <c r="C33" s="93" t="s">
        <v>230</v>
      </c>
      <c r="D33" s="132" t="s">
        <v>231</v>
      </c>
      <c r="E33" s="9" t="s">
        <v>40</v>
      </c>
      <c r="F33" s="199" t="s">
        <v>10</v>
      </c>
      <c r="G33" s="200"/>
      <c r="H33" s="96" t="s">
        <v>110</v>
      </c>
      <c r="I33" s="172"/>
    </row>
    <row r="34" spans="1:9" ht="30" x14ac:dyDescent="0.2">
      <c r="A34" s="172"/>
      <c r="B34" s="97" t="s">
        <v>29</v>
      </c>
      <c r="C34" s="142">
        <v>0.70040000000000002</v>
      </c>
      <c r="D34" s="98">
        <v>0.69</v>
      </c>
      <c r="E34" s="98">
        <v>0.06</v>
      </c>
      <c r="F34" s="98">
        <f t="shared" ref="F34:F37" si="8">IF(D34-E34&gt;0,D34-E34,0)</f>
        <v>0.62999999999999989</v>
      </c>
      <c r="G34" s="98">
        <f t="shared" ref="G34:G37" si="9">D34+E34</f>
        <v>0.75</v>
      </c>
      <c r="H34" s="99" t="s">
        <v>81</v>
      </c>
      <c r="I34" s="172"/>
    </row>
    <row r="35" spans="1:9" ht="30" x14ac:dyDescent="0.2">
      <c r="A35" s="172"/>
      <c r="B35" s="97" t="s">
        <v>41</v>
      </c>
      <c r="C35" s="142">
        <v>1.681270953981992E-2</v>
      </c>
      <c r="D35" s="98">
        <v>0.02</v>
      </c>
      <c r="E35" s="98">
        <v>0.05</v>
      </c>
      <c r="F35" s="98">
        <f t="shared" si="8"/>
        <v>0</v>
      </c>
      <c r="G35" s="98">
        <f t="shared" si="9"/>
        <v>7.0000000000000007E-2</v>
      </c>
      <c r="H35" s="99" t="s">
        <v>3</v>
      </c>
      <c r="I35" s="172"/>
    </row>
    <row r="36" spans="1:9" ht="15" x14ac:dyDescent="0.2">
      <c r="A36" s="172"/>
      <c r="B36" s="97" t="s">
        <v>100</v>
      </c>
      <c r="C36" s="142">
        <v>0.246</v>
      </c>
      <c r="D36" s="98">
        <v>0.27</v>
      </c>
      <c r="E36" s="98">
        <v>0.05</v>
      </c>
      <c r="F36" s="98">
        <f t="shared" si="8"/>
        <v>0.22000000000000003</v>
      </c>
      <c r="G36" s="98">
        <f t="shared" si="9"/>
        <v>0.32</v>
      </c>
      <c r="H36" s="100"/>
      <c r="I36" s="172"/>
    </row>
    <row r="37" spans="1:9" ht="30" x14ac:dyDescent="0.2">
      <c r="A37" s="172"/>
      <c r="B37" s="97" t="s">
        <v>219</v>
      </c>
      <c r="C37" s="142">
        <v>0.02</v>
      </c>
      <c r="D37" s="98">
        <v>0.01</v>
      </c>
      <c r="E37" s="98">
        <v>0.05</v>
      </c>
      <c r="F37" s="98">
        <f t="shared" si="8"/>
        <v>0</v>
      </c>
      <c r="G37" s="98">
        <f t="shared" si="9"/>
        <v>6.0000000000000005E-2</v>
      </c>
      <c r="H37" s="100"/>
      <c r="I37" s="172"/>
    </row>
    <row r="38" spans="1:9" ht="15" x14ac:dyDescent="0.2">
      <c r="A38" s="172"/>
      <c r="B38" s="97" t="s">
        <v>37</v>
      </c>
      <c r="C38" s="142">
        <v>1.8296748206993552E-2</v>
      </c>
      <c r="D38" s="98">
        <v>0.01</v>
      </c>
      <c r="E38" s="98"/>
      <c r="F38" s="98"/>
      <c r="G38" s="98"/>
      <c r="H38" s="100"/>
      <c r="I38" s="172"/>
    </row>
    <row r="39" spans="1:9" ht="15" x14ac:dyDescent="0.2">
      <c r="A39" s="172"/>
      <c r="B39" s="97" t="s">
        <v>8</v>
      </c>
      <c r="C39" s="142">
        <f t="shared" ref="C39" si="10">SUM(C34:C38)</f>
        <v>1.0015094577468135</v>
      </c>
      <c r="D39" s="98">
        <f t="shared" ref="D39" si="11">SUM(D34:D38)</f>
        <v>1</v>
      </c>
      <c r="E39" s="98"/>
      <c r="F39" s="98"/>
      <c r="G39" s="98"/>
      <c r="H39" s="100"/>
      <c r="I39" s="172"/>
    </row>
    <row r="40" spans="1:9" ht="15.75" thickBot="1" x14ac:dyDescent="0.25">
      <c r="A40" s="172"/>
      <c r="B40" s="102" t="s">
        <v>13</v>
      </c>
      <c r="C40" s="142">
        <v>0.2253</v>
      </c>
      <c r="D40" s="98">
        <v>0.22</v>
      </c>
      <c r="E40" s="98">
        <v>0.06</v>
      </c>
      <c r="F40" s="98">
        <f t="shared" ref="F40" si="12">IF(D40-E40&gt;0,D40-E40,0)</f>
        <v>0.16</v>
      </c>
      <c r="G40" s="98">
        <f t="shared" ref="G40" si="13">D40+E40</f>
        <v>0.28000000000000003</v>
      </c>
      <c r="H40" s="100"/>
      <c r="I40" s="172"/>
    </row>
    <row r="41" spans="1:9" ht="18" customHeight="1" x14ac:dyDescent="0.2">
      <c r="A41" s="172"/>
      <c r="B41" s="16" t="s">
        <v>221</v>
      </c>
      <c r="C41" s="198">
        <v>1.5E-3</v>
      </c>
      <c r="D41" s="198"/>
      <c r="E41" s="198"/>
      <c r="F41" s="198"/>
      <c r="G41" s="198"/>
      <c r="H41" s="198"/>
      <c r="I41" s="172"/>
    </row>
    <row r="42" spans="1:9" x14ac:dyDescent="0.2">
      <c r="B42" s="172" t="s">
        <v>106</v>
      </c>
      <c r="C42" s="172"/>
      <c r="D42" s="172"/>
      <c r="E42" s="172"/>
      <c r="F42" s="172"/>
      <c r="G42" s="172"/>
      <c r="H42" s="172"/>
    </row>
    <row r="43" spans="1:9" x14ac:dyDescent="0.2">
      <c r="B43" s="14" t="s">
        <v>38</v>
      </c>
    </row>
    <row r="44" spans="1:9" x14ac:dyDescent="0.2">
      <c r="B44" s="14" t="s">
        <v>69</v>
      </c>
    </row>
    <row r="45" spans="1:9" x14ac:dyDescent="0.2">
      <c r="B45" s="14" t="s">
        <v>99</v>
      </c>
    </row>
    <row r="46" spans="1:9" x14ac:dyDescent="0.2">
      <c r="B46" s="192"/>
      <c r="C46" s="192"/>
      <c r="D46" s="192"/>
      <c r="E46" s="192"/>
      <c r="F46" s="192"/>
      <c r="G46" s="192"/>
      <c r="H46" s="192"/>
      <c r="I46" s="192"/>
    </row>
  </sheetData>
  <mergeCells count="23">
    <mergeCell ref="C28:H28"/>
    <mergeCell ref="F7:G7"/>
    <mergeCell ref="F33:G33"/>
    <mergeCell ref="B31:H31"/>
    <mergeCell ref="B32:H32"/>
    <mergeCell ref="B29:H29"/>
    <mergeCell ref="B30:H30"/>
    <mergeCell ref="A5:A41"/>
    <mergeCell ref="I5:I41"/>
    <mergeCell ref="B46:I46"/>
    <mergeCell ref="B42:H42"/>
    <mergeCell ref="C1:G1"/>
    <mergeCell ref="B5:H5"/>
    <mergeCell ref="B6:H6"/>
    <mergeCell ref="B3:H3"/>
    <mergeCell ref="B18:H18"/>
    <mergeCell ref="B17:H17"/>
    <mergeCell ref="C14:H14"/>
    <mergeCell ref="B4:H4"/>
    <mergeCell ref="B15:H15"/>
    <mergeCell ref="B16:H16"/>
    <mergeCell ref="C41:H41"/>
    <mergeCell ref="F19:G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"/>
  <sheetViews>
    <sheetView showGridLines="0" rightToLeft="1" zoomScaleNormal="100" zoomScaleSheetLayoutView="100" workbookViewId="0">
      <selection activeCell="M5" sqref="M5"/>
    </sheetView>
  </sheetViews>
  <sheetFormatPr defaultColWidth="8.875" defaultRowHeight="14.25" x14ac:dyDescent="0.2"/>
  <cols>
    <col min="2" max="2" width="36" customWidth="1"/>
    <col min="3" max="4" width="11" bestFit="1" customWidth="1"/>
    <col min="5" max="5" width="15.875" customWidth="1"/>
    <col min="6" max="6" width="16.125" customWidth="1"/>
    <col min="7" max="7" width="17.375" customWidth="1"/>
    <col min="8" max="8" width="30.375" bestFit="1" customWidth="1"/>
    <col min="9" max="9" width="19.375" bestFit="1" customWidth="1"/>
  </cols>
  <sheetData>
    <row r="1" spans="1:9" ht="30" customHeight="1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9" ht="30" customHeight="1" thickTop="1" x14ac:dyDescent="0.2">
      <c r="B2" s="204" t="s">
        <v>102</v>
      </c>
      <c r="C2" s="204"/>
      <c r="D2" s="204"/>
      <c r="E2" s="204"/>
      <c r="F2" s="204"/>
      <c r="G2" s="204"/>
      <c r="H2" s="204"/>
      <c r="I2" s="158"/>
    </row>
    <row r="3" spans="1:9" ht="18" x14ac:dyDescent="0.2">
      <c r="A3" s="172" t="s">
        <v>225</v>
      </c>
      <c r="B3" s="190" t="s">
        <v>178</v>
      </c>
      <c r="C3" s="191"/>
      <c r="D3" s="191"/>
      <c r="E3" s="191"/>
      <c r="F3" s="191"/>
      <c r="G3" s="191"/>
      <c r="H3" s="191"/>
      <c r="I3" s="172" t="s">
        <v>224</v>
      </c>
    </row>
    <row r="4" spans="1:9" ht="18" x14ac:dyDescent="0.2">
      <c r="A4" s="172"/>
      <c r="B4" s="190" t="s">
        <v>139</v>
      </c>
      <c r="C4" s="191"/>
      <c r="D4" s="191"/>
      <c r="E4" s="191"/>
      <c r="F4" s="191"/>
      <c r="G4" s="191"/>
      <c r="H4" s="191"/>
      <c r="I4" s="172"/>
    </row>
    <row r="5" spans="1:9" ht="45" x14ac:dyDescent="0.2">
      <c r="A5" s="172"/>
      <c r="B5" s="9" t="s">
        <v>0</v>
      </c>
      <c r="C5" s="131" t="s">
        <v>230</v>
      </c>
      <c r="D5" s="15" t="s">
        <v>231</v>
      </c>
      <c r="E5" s="9" t="s">
        <v>40</v>
      </c>
      <c r="F5" s="178" t="s">
        <v>10</v>
      </c>
      <c r="G5" s="179"/>
      <c r="H5" s="9" t="s">
        <v>70</v>
      </c>
      <c r="I5" s="172"/>
    </row>
    <row r="6" spans="1:9" ht="27.6" customHeight="1" x14ac:dyDescent="0.2">
      <c r="A6" s="172"/>
      <c r="B6" s="16" t="s">
        <v>42</v>
      </c>
      <c r="C6" s="141">
        <v>0.48420000000000002</v>
      </c>
      <c r="D6" s="19">
        <v>0.48</v>
      </c>
      <c r="E6" s="19">
        <v>0.06</v>
      </c>
      <c r="F6" s="19">
        <f t="shared" ref="F6:F9" si="0">IF(D6-E6&gt;0,D6-E6,0)</f>
        <v>0.42</v>
      </c>
      <c r="G6" s="19">
        <f t="shared" ref="G6:G9" si="1">D6+E6</f>
        <v>0.54</v>
      </c>
      <c r="H6" s="99" t="s">
        <v>81</v>
      </c>
      <c r="I6" s="172"/>
    </row>
    <row r="7" spans="1:9" ht="27.6" customHeight="1" x14ac:dyDescent="0.2">
      <c r="A7" s="172"/>
      <c r="B7" s="16" t="s">
        <v>39</v>
      </c>
      <c r="C7" s="141">
        <v>6.2100000000000002E-2</v>
      </c>
      <c r="D7" s="19">
        <v>0.06</v>
      </c>
      <c r="E7" s="19">
        <v>0.05</v>
      </c>
      <c r="F7" s="19">
        <f t="shared" si="0"/>
        <v>9.999999999999995E-3</v>
      </c>
      <c r="G7" s="19">
        <f t="shared" si="1"/>
        <v>0.11</v>
      </c>
      <c r="H7" s="20" t="s">
        <v>3</v>
      </c>
      <c r="I7" s="172"/>
    </row>
    <row r="8" spans="1:9" ht="18.600000000000001" customHeight="1" x14ac:dyDescent="0.2">
      <c r="A8" s="172"/>
      <c r="B8" s="16" t="s">
        <v>100</v>
      </c>
      <c r="C8" s="141">
        <v>0.24660000000000001</v>
      </c>
      <c r="D8" s="19">
        <v>0.27</v>
      </c>
      <c r="E8" s="19">
        <v>0.05</v>
      </c>
      <c r="F8" s="19">
        <f t="shared" si="0"/>
        <v>0.22000000000000003</v>
      </c>
      <c r="G8" s="19">
        <f t="shared" si="1"/>
        <v>0.32</v>
      </c>
      <c r="H8" s="20"/>
      <c r="I8" s="172"/>
    </row>
    <row r="9" spans="1:9" ht="75" x14ac:dyDescent="0.2">
      <c r="A9" s="172"/>
      <c r="B9" s="16" t="s">
        <v>67</v>
      </c>
      <c r="C9" s="141">
        <v>0.18140000000000001</v>
      </c>
      <c r="D9" s="19">
        <v>0.18</v>
      </c>
      <c r="E9" s="19">
        <v>0.06</v>
      </c>
      <c r="F9" s="19">
        <f t="shared" si="0"/>
        <v>0.12</v>
      </c>
      <c r="G9" s="19">
        <f t="shared" si="1"/>
        <v>0.24</v>
      </c>
      <c r="H9" s="20" t="s">
        <v>71</v>
      </c>
      <c r="I9" s="172"/>
    </row>
    <row r="10" spans="1:9" ht="18.600000000000001" customHeight="1" x14ac:dyDescent="0.2">
      <c r="A10" s="172"/>
      <c r="B10" s="16" t="s">
        <v>37</v>
      </c>
      <c r="C10" s="141">
        <v>2.5600000000000001E-2</v>
      </c>
      <c r="D10" s="19">
        <v>0.01</v>
      </c>
      <c r="E10" s="19"/>
      <c r="F10" s="19"/>
      <c r="G10" s="19"/>
      <c r="H10" s="20"/>
      <c r="I10" s="172"/>
    </row>
    <row r="11" spans="1:9" ht="15" x14ac:dyDescent="0.2">
      <c r="A11" s="172"/>
      <c r="B11" s="16" t="s">
        <v>8</v>
      </c>
      <c r="C11" s="141">
        <f t="shared" ref="C11" si="2">SUM(C6:C10)</f>
        <v>0.99990000000000001</v>
      </c>
      <c r="D11" s="19">
        <f t="shared" ref="D11" si="3">SUM(D6:D10)</f>
        <v>1</v>
      </c>
      <c r="E11" s="19"/>
      <c r="F11" s="19"/>
      <c r="G11" s="19"/>
      <c r="H11" s="20"/>
      <c r="I11" s="172"/>
    </row>
    <row r="12" spans="1:9" ht="15" x14ac:dyDescent="0.2">
      <c r="A12" s="172"/>
      <c r="B12" s="16" t="s">
        <v>13</v>
      </c>
      <c r="C12" s="141">
        <v>0.18609999999999999</v>
      </c>
      <c r="D12" s="19">
        <v>0.17</v>
      </c>
      <c r="E12" s="19">
        <v>0.06</v>
      </c>
      <c r="F12" s="19">
        <f t="shared" ref="F12" si="4">IF(D12-E12&gt;0,D12-E12,0)</f>
        <v>0.11000000000000001</v>
      </c>
      <c r="G12" s="19">
        <f t="shared" ref="G12" si="5">D12+E12</f>
        <v>0.23</v>
      </c>
      <c r="H12" s="20"/>
      <c r="I12" s="172"/>
    </row>
    <row r="13" spans="1:9" ht="15" x14ac:dyDescent="0.2">
      <c r="A13" s="172"/>
      <c r="B13" s="16" t="s">
        <v>221</v>
      </c>
      <c r="C13" s="203">
        <v>1.5E-3</v>
      </c>
      <c r="D13" s="203"/>
      <c r="E13" s="203"/>
      <c r="F13" s="203"/>
      <c r="G13" s="203"/>
      <c r="H13" s="203"/>
      <c r="I13" s="172"/>
    </row>
    <row r="14" spans="1:9" s="28" customFormat="1" x14ac:dyDescent="0.2">
      <c r="A14" s="172"/>
      <c r="B14" s="182"/>
      <c r="C14" s="182"/>
      <c r="D14" s="182"/>
      <c r="E14" s="182"/>
      <c r="F14" s="182"/>
      <c r="G14" s="182"/>
      <c r="H14" s="182"/>
      <c r="I14" s="172"/>
    </row>
    <row r="15" spans="1:9" ht="14.1" customHeight="1" x14ac:dyDescent="0.2">
      <c r="A15" s="172"/>
      <c r="B15" s="192"/>
      <c r="C15" s="192"/>
      <c r="D15" s="192"/>
      <c r="E15" s="192"/>
      <c r="F15" s="192"/>
      <c r="G15" s="192"/>
      <c r="H15" s="192"/>
      <c r="I15" s="172"/>
    </row>
    <row r="16" spans="1:9" ht="18" x14ac:dyDescent="0.2">
      <c r="A16" s="172"/>
      <c r="B16" s="190" t="s">
        <v>198</v>
      </c>
      <c r="C16" s="191"/>
      <c r="D16" s="191"/>
      <c r="E16" s="191"/>
      <c r="F16" s="191"/>
      <c r="G16" s="191"/>
      <c r="H16" s="191"/>
      <c r="I16" s="172"/>
    </row>
    <row r="17" spans="1:9" ht="18" x14ac:dyDescent="0.2">
      <c r="A17" s="172"/>
      <c r="B17" s="190" t="s">
        <v>179</v>
      </c>
      <c r="C17" s="191"/>
      <c r="D17" s="191"/>
      <c r="E17" s="191"/>
      <c r="F17" s="191"/>
      <c r="G17" s="191"/>
      <c r="H17" s="191"/>
      <c r="I17" s="172"/>
    </row>
    <row r="18" spans="1:9" ht="45" x14ac:dyDescent="0.2">
      <c r="A18" s="172"/>
      <c r="B18" s="9" t="s">
        <v>0</v>
      </c>
      <c r="C18" s="131" t="s">
        <v>230</v>
      </c>
      <c r="D18" s="15" t="s">
        <v>231</v>
      </c>
      <c r="E18" s="9" t="s">
        <v>40</v>
      </c>
      <c r="F18" s="178" t="s">
        <v>10</v>
      </c>
      <c r="G18" s="179"/>
      <c r="H18" s="9" t="s">
        <v>70</v>
      </c>
      <c r="I18" s="172"/>
    </row>
    <row r="19" spans="1:9" ht="15" x14ac:dyDescent="0.2">
      <c r="A19" s="172"/>
      <c r="B19" s="16" t="s">
        <v>42</v>
      </c>
      <c r="C19" s="141">
        <v>0.21790000000000001</v>
      </c>
      <c r="D19" s="19">
        <v>0.19</v>
      </c>
      <c r="E19" s="19">
        <v>0.06</v>
      </c>
      <c r="F19" s="19">
        <f t="shared" ref="F19:F22" si="6">IF(D19-E19&gt;0,D19-E19,0)</f>
        <v>0.13</v>
      </c>
      <c r="G19" s="19">
        <f t="shared" ref="G19:G22" si="7">D19+E19</f>
        <v>0.25</v>
      </c>
      <c r="H19" s="20" t="s">
        <v>170</v>
      </c>
      <c r="I19" s="172"/>
    </row>
    <row r="20" spans="1:9" ht="30" x14ac:dyDescent="0.2">
      <c r="A20" s="172"/>
      <c r="B20" s="16" t="s">
        <v>39</v>
      </c>
      <c r="C20" s="141">
        <v>6.8400000000000002E-2</v>
      </c>
      <c r="D20" s="19">
        <v>7.0000000000000007E-2</v>
      </c>
      <c r="E20" s="19">
        <v>0.05</v>
      </c>
      <c r="F20" s="19">
        <f t="shared" si="6"/>
        <v>2.0000000000000004E-2</v>
      </c>
      <c r="G20" s="19">
        <f t="shared" si="7"/>
        <v>0.12000000000000001</v>
      </c>
      <c r="H20" s="20" t="s">
        <v>3</v>
      </c>
      <c r="I20" s="172"/>
    </row>
    <row r="21" spans="1:9" ht="15" x14ac:dyDescent="0.2">
      <c r="A21" s="172"/>
      <c r="B21" s="16" t="s">
        <v>100</v>
      </c>
      <c r="C21" s="141">
        <v>0.2336</v>
      </c>
      <c r="D21" s="19">
        <v>0.27</v>
      </c>
      <c r="E21" s="19">
        <v>0.05</v>
      </c>
      <c r="F21" s="19">
        <f t="shared" si="6"/>
        <v>0.22000000000000003</v>
      </c>
      <c r="G21" s="19">
        <f t="shared" si="7"/>
        <v>0.32</v>
      </c>
      <c r="H21" s="20"/>
      <c r="I21" s="172"/>
    </row>
    <row r="22" spans="1:9" ht="69" customHeight="1" x14ac:dyDescent="0.2">
      <c r="A22" s="172"/>
      <c r="B22" s="16" t="s">
        <v>67</v>
      </c>
      <c r="C22" s="141">
        <v>0.4451</v>
      </c>
      <c r="D22" s="19">
        <v>0.45</v>
      </c>
      <c r="E22" s="19">
        <v>0.06</v>
      </c>
      <c r="F22" s="19">
        <f t="shared" si="6"/>
        <v>0.39</v>
      </c>
      <c r="G22" s="19">
        <f t="shared" si="7"/>
        <v>0.51</v>
      </c>
      <c r="H22" s="134" t="s">
        <v>223</v>
      </c>
      <c r="I22" s="172"/>
    </row>
    <row r="23" spans="1:9" ht="15" x14ac:dyDescent="0.2">
      <c r="A23" s="172"/>
      <c r="B23" s="16" t="s">
        <v>37</v>
      </c>
      <c r="C23" s="141">
        <v>3.5000000000000003E-2</v>
      </c>
      <c r="D23" s="19">
        <v>0.02</v>
      </c>
      <c r="E23" s="19"/>
      <c r="F23" s="19"/>
      <c r="G23" s="19"/>
      <c r="H23" s="20"/>
      <c r="I23" s="172"/>
    </row>
    <row r="24" spans="1:9" ht="15" x14ac:dyDescent="0.2">
      <c r="A24" s="172"/>
      <c r="B24" s="16" t="s">
        <v>8</v>
      </c>
      <c r="C24" s="141">
        <f t="shared" ref="C24" si="8">SUM(C19:C23)</f>
        <v>1</v>
      </c>
      <c r="D24" s="19">
        <f t="shared" ref="D24" si="9">SUM(D19:D23)</f>
        <v>1</v>
      </c>
      <c r="E24" s="19"/>
      <c r="F24" s="19"/>
      <c r="G24" s="19"/>
      <c r="H24" s="20"/>
      <c r="I24" s="172"/>
    </row>
    <row r="25" spans="1:9" ht="15" x14ac:dyDescent="0.2">
      <c r="A25" s="172"/>
      <c r="B25" s="16" t="s">
        <v>13</v>
      </c>
      <c r="C25" s="141">
        <v>7.1999999999999995E-2</v>
      </c>
      <c r="D25" s="19">
        <v>0.09</v>
      </c>
      <c r="E25" s="19">
        <v>0.06</v>
      </c>
      <c r="F25" s="19">
        <f t="shared" ref="F25" si="10">IF(D25-E25&gt;0,D25-E25,0)</f>
        <v>0.03</v>
      </c>
      <c r="G25" s="19">
        <f t="shared" ref="G25" si="11">D25+E25</f>
        <v>0.15</v>
      </c>
      <c r="H25" s="20"/>
      <c r="I25" s="172"/>
    </row>
    <row r="26" spans="1:9" ht="15" x14ac:dyDescent="0.2">
      <c r="A26" s="172"/>
      <c r="B26" s="16" t="s">
        <v>221</v>
      </c>
      <c r="C26" s="203">
        <v>1E-3</v>
      </c>
      <c r="D26" s="203"/>
      <c r="E26" s="203"/>
      <c r="F26" s="203"/>
      <c r="G26" s="203"/>
      <c r="H26" s="203"/>
      <c r="I26" s="172"/>
    </row>
    <row r="27" spans="1:9" x14ac:dyDescent="0.2">
      <c r="A27" s="172"/>
      <c r="B27" s="192"/>
      <c r="C27" s="192"/>
      <c r="D27" s="192"/>
      <c r="E27" s="192"/>
      <c r="F27" s="192"/>
      <c r="G27" s="192"/>
      <c r="H27" s="192"/>
      <c r="I27" s="172"/>
    </row>
    <row r="28" spans="1:9" x14ac:dyDescent="0.2">
      <c r="A28" s="172"/>
      <c r="B28" s="192"/>
      <c r="C28" s="192"/>
      <c r="D28" s="192"/>
      <c r="E28" s="192"/>
      <c r="F28" s="192"/>
      <c r="G28" s="192"/>
      <c r="H28" s="192"/>
      <c r="I28" s="172"/>
    </row>
    <row r="29" spans="1:9" ht="18" x14ac:dyDescent="0.2">
      <c r="A29" s="172"/>
      <c r="B29" s="190" t="s">
        <v>199</v>
      </c>
      <c r="C29" s="191"/>
      <c r="D29" s="191"/>
      <c r="E29" s="191"/>
      <c r="F29" s="191"/>
      <c r="G29" s="191"/>
      <c r="H29" s="191"/>
      <c r="I29" s="172"/>
    </row>
    <row r="30" spans="1:9" ht="18" x14ac:dyDescent="0.2">
      <c r="A30" s="172"/>
      <c r="B30" s="190" t="s">
        <v>180</v>
      </c>
      <c r="C30" s="191"/>
      <c r="D30" s="191"/>
      <c r="E30" s="191"/>
      <c r="F30" s="191"/>
      <c r="G30" s="191"/>
      <c r="H30" s="191"/>
      <c r="I30" s="172"/>
    </row>
    <row r="31" spans="1:9" ht="45" x14ac:dyDescent="0.2">
      <c r="A31" s="172"/>
      <c r="B31" s="9" t="s">
        <v>0</v>
      </c>
      <c r="C31" s="131" t="s">
        <v>230</v>
      </c>
      <c r="D31" s="15" t="s">
        <v>231</v>
      </c>
      <c r="E31" s="9" t="s">
        <v>40</v>
      </c>
      <c r="F31" s="178" t="s">
        <v>10</v>
      </c>
      <c r="G31" s="179"/>
      <c r="H31" s="9" t="s">
        <v>70</v>
      </c>
      <c r="I31" s="172"/>
    </row>
    <row r="32" spans="1:9" ht="15" x14ac:dyDescent="0.2">
      <c r="A32" s="172"/>
      <c r="B32" s="16" t="s">
        <v>42</v>
      </c>
      <c r="C32" s="141">
        <v>0.76160000000000005</v>
      </c>
      <c r="D32" s="19">
        <v>0.72</v>
      </c>
      <c r="E32" s="19">
        <v>0.06</v>
      </c>
      <c r="F32" s="19">
        <f t="shared" ref="F32:F35" si="12">IF(D32-E32&gt;0,D32-E32,0)</f>
        <v>0.65999999999999992</v>
      </c>
      <c r="G32" s="19">
        <f t="shared" ref="G32:G35" si="13">D32+E32</f>
        <v>0.78</v>
      </c>
      <c r="H32" s="20" t="s">
        <v>170</v>
      </c>
      <c r="I32" s="172"/>
    </row>
    <row r="33" spans="1:9" ht="30" x14ac:dyDescent="0.2">
      <c r="A33" s="172"/>
      <c r="B33" s="16" t="s">
        <v>39</v>
      </c>
      <c r="C33" s="141">
        <v>2.0999999999999999E-3</v>
      </c>
      <c r="D33" s="19">
        <v>0</v>
      </c>
      <c r="E33" s="19">
        <v>0.05</v>
      </c>
      <c r="F33" s="19">
        <f t="shared" si="12"/>
        <v>0</v>
      </c>
      <c r="G33" s="19">
        <f t="shared" si="13"/>
        <v>0.05</v>
      </c>
      <c r="H33" s="20"/>
      <c r="I33" s="172"/>
    </row>
    <row r="34" spans="1:9" ht="30" x14ac:dyDescent="0.2">
      <c r="A34" s="172"/>
      <c r="B34" s="16" t="s">
        <v>67</v>
      </c>
      <c r="C34" s="141">
        <v>2.2599999999999999E-2</v>
      </c>
      <c r="D34" s="19">
        <v>0</v>
      </c>
      <c r="E34" s="19">
        <v>0.06</v>
      </c>
      <c r="F34" s="19">
        <f t="shared" si="12"/>
        <v>0</v>
      </c>
      <c r="G34" s="19">
        <f t="shared" si="13"/>
        <v>0.06</v>
      </c>
      <c r="H34" s="20"/>
      <c r="I34" s="172"/>
    </row>
    <row r="35" spans="1:9" ht="15" x14ac:dyDescent="0.2">
      <c r="A35" s="172"/>
      <c r="B35" s="16" t="s">
        <v>100</v>
      </c>
      <c r="C35" s="141">
        <v>0.2006</v>
      </c>
      <c r="D35" s="19">
        <v>0.27</v>
      </c>
      <c r="E35" s="19">
        <v>0.05</v>
      </c>
      <c r="F35" s="19">
        <f t="shared" si="12"/>
        <v>0.22000000000000003</v>
      </c>
      <c r="G35" s="19">
        <f t="shared" si="13"/>
        <v>0.32</v>
      </c>
      <c r="H35" s="20"/>
      <c r="I35" s="172"/>
    </row>
    <row r="36" spans="1:9" ht="15" x14ac:dyDescent="0.2">
      <c r="A36" s="172"/>
      <c r="B36" s="16" t="s">
        <v>37</v>
      </c>
      <c r="C36" s="141">
        <v>1.3100000000000001E-2</v>
      </c>
      <c r="D36" s="19">
        <v>0.01</v>
      </c>
      <c r="E36" s="19"/>
      <c r="F36" s="19"/>
      <c r="G36" s="19"/>
      <c r="H36" s="20"/>
      <c r="I36" s="172"/>
    </row>
    <row r="37" spans="1:9" ht="15" x14ac:dyDescent="0.2">
      <c r="A37" s="172"/>
      <c r="B37" s="16" t="s">
        <v>8</v>
      </c>
      <c r="C37" s="141">
        <f t="shared" ref="C37" si="14">SUM(C32:C36)</f>
        <v>1</v>
      </c>
      <c r="D37" s="19">
        <f t="shared" ref="D37" si="15">SUM(D32:D36)</f>
        <v>1</v>
      </c>
      <c r="E37" s="19"/>
      <c r="F37" s="19"/>
      <c r="G37" s="19"/>
      <c r="H37" s="20"/>
      <c r="I37" s="172"/>
    </row>
    <row r="38" spans="1:9" ht="15" x14ac:dyDescent="0.2">
      <c r="A38" s="172"/>
      <c r="B38" s="16" t="s">
        <v>13</v>
      </c>
      <c r="C38" s="141">
        <v>0.1295</v>
      </c>
      <c r="D38" s="19">
        <v>0.12</v>
      </c>
      <c r="E38" s="19">
        <v>0.06</v>
      </c>
      <c r="F38" s="19">
        <f t="shared" ref="F38" si="16">IF(D38-E38&gt;0,D38-E38,0)</f>
        <v>0.06</v>
      </c>
      <c r="G38" s="19">
        <f t="shared" ref="G38" si="17">D38+E38</f>
        <v>0.18</v>
      </c>
      <c r="H38" s="20"/>
      <c r="I38" s="172"/>
    </row>
    <row r="39" spans="1:9" ht="15" x14ac:dyDescent="0.2">
      <c r="A39" s="172"/>
      <c r="B39" s="16" t="s">
        <v>221</v>
      </c>
      <c r="C39" s="203">
        <v>1.5E-3</v>
      </c>
      <c r="D39" s="203"/>
      <c r="E39" s="203"/>
      <c r="F39" s="203"/>
      <c r="G39" s="203"/>
      <c r="H39" s="203"/>
      <c r="I39" s="172"/>
    </row>
    <row r="40" spans="1:9" x14ac:dyDescent="0.2">
      <c r="B40" s="172" t="s">
        <v>106</v>
      </c>
      <c r="C40" s="172"/>
      <c r="D40" s="172"/>
      <c r="E40" s="172"/>
      <c r="F40" s="172"/>
      <c r="G40" s="172"/>
      <c r="H40" s="172"/>
      <c r="I40" s="158"/>
    </row>
    <row r="42" spans="1:9" x14ac:dyDescent="0.2">
      <c r="B42" s="14" t="s">
        <v>38</v>
      </c>
    </row>
    <row r="43" spans="1:9" x14ac:dyDescent="0.2">
      <c r="B43" s="14" t="s">
        <v>69</v>
      </c>
    </row>
    <row r="44" spans="1:9" x14ac:dyDescent="0.2">
      <c r="B44" s="14" t="s">
        <v>99</v>
      </c>
    </row>
    <row r="45" spans="1:9" x14ac:dyDescent="0.2">
      <c r="B45" s="192"/>
      <c r="C45" s="192"/>
      <c r="D45" s="192"/>
      <c r="E45" s="192"/>
      <c r="F45" s="192"/>
      <c r="G45" s="192"/>
      <c r="H45" s="192"/>
    </row>
  </sheetData>
  <mergeCells count="22">
    <mergeCell ref="B14:H14"/>
    <mergeCell ref="B1:H1"/>
    <mergeCell ref="B2:H2"/>
    <mergeCell ref="F5:G5"/>
    <mergeCell ref="B3:H3"/>
    <mergeCell ref="B4:H4"/>
    <mergeCell ref="A3:A39"/>
    <mergeCell ref="I3:I39"/>
    <mergeCell ref="B40:H40"/>
    <mergeCell ref="B45:H45"/>
    <mergeCell ref="B15:H15"/>
    <mergeCell ref="B27:H27"/>
    <mergeCell ref="B28:H28"/>
    <mergeCell ref="C39:H39"/>
    <mergeCell ref="B17:H17"/>
    <mergeCell ref="C13:H13"/>
    <mergeCell ref="B16:H16"/>
    <mergeCell ref="C26:H26"/>
    <mergeCell ref="F31:G31"/>
    <mergeCell ref="F18:G18"/>
    <mergeCell ref="B29:H29"/>
    <mergeCell ref="B30:H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6"/>
  <sheetViews>
    <sheetView showGridLines="0" rightToLeft="1" topLeftCell="A9" zoomScaleNormal="100" zoomScaleSheetLayoutView="100" workbookViewId="0">
      <selection activeCell="K45" sqref="K45"/>
    </sheetView>
  </sheetViews>
  <sheetFormatPr defaultColWidth="8.125" defaultRowHeight="14.25" x14ac:dyDescent="0.2"/>
  <cols>
    <col min="1" max="1" width="41.875" style="27" customWidth="1"/>
    <col min="2" max="3" width="11.75" style="27" bestFit="1" customWidth="1"/>
    <col min="4" max="4" width="15.375" style="27" customWidth="1"/>
    <col min="5" max="5" width="16.75" style="27" customWidth="1"/>
    <col min="6" max="6" width="17" style="27" customWidth="1"/>
    <col min="7" max="7" width="68" style="28" customWidth="1"/>
    <col min="8" max="8" width="40.75" style="28" customWidth="1"/>
    <col min="9" max="9" width="27.625" style="28" bestFit="1" customWidth="1"/>
    <col min="10" max="16384" width="8.125" style="28"/>
  </cols>
  <sheetData>
    <row r="1" spans="1:9" ht="30" customHeight="1" thickBot="1" x14ac:dyDescent="0.25">
      <c r="A1" s="183" t="s">
        <v>218</v>
      </c>
      <c r="B1" s="183"/>
      <c r="C1" s="183"/>
      <c r="D1" s="183"/>
      <c r="E1" s="183"/>
      <c r="F1" s="183"/>
      <c r="G1" s="183"/>
      <c r="H1" s="113"/>
    </row>
    <row r="2" spans="1:9" ht="16.5" thickTop="1" x14ac:dyDescent="0.2">
      <c r="A2" s="196" t="s">
        <v>171</v>
      </c>
      <c r="B2" s="197"/>
      <c r="C2" s="197"/>
      <c r="D2" s="197"/>
      <c r="E2" s="197"/>
      <c r="F2" s="197"/>
      <c r="G2" s="197"/>
    </row>
    <row r="3" spans="1:9" ht="15.75" x14ac:dyDescent="0.2">
      <c r="A3" s="209" t="s">
        <v>102</v>
      </c>
      <c r="B3" s="209"/>
      <c r="C3" s="209"/>
      <c r="D3" s="209"/>
      <c r="E3" s="209"/>
      <c r="F3" s="209"/>
      <c r="G3" s="209"/>
      <c r="H3" s="155"/>
    </row>
    <row r="4" spans="1:9" ht="18" customHeight="1" x14ac:dyDescent="0.2">
      <c r="A4" s="194" t="s">
        <v>188</v>
      </c>
      <c r="B4" s="194"/>
      <c r="C4" s="194"/>
      <c r="D4" s="194"/>
      <c r="E4" s="194"/>
      <c r="F4" s="194"/>
      <c r="G4" s="194"/>
      <c r="H4" s="155"/>
      <c r="I4" s="182" t="s">
        <v>224</v>
      </c>
    </row>
    <row r="5" spans="1:9" ht="18" customHeight="1" x14ac:dyDescent="0.2">
      <c r="A5" s="194"/>
      <c r="B5" s="194"/>
      <c r="C5" s="194"/>
      <c r="D5" s="194"/>
      <c r="E5" s="194"/>
      <c r="F5" s="194"/>
      <c r="G5" s="194"/>
      <c r="H5" s="155"/>
      <c r="I5" s="182"/>
    </row>
    <row r="6" spans="1:9" ht="18.75" thickBot="1" x14ac:dyDescent="0.25">
      <c r="A6" s="207" t="s">
        <v>141</v>
      </c>
      <c r="B6" s="194"/>
      <c r="C6" s="194"/>
      <c r="D6" s="194"/>
      <c r="E6" s="194"/>
      <c r="F6" s="194"/>
      <c r="G6" s="194"/>
      <c r="H6" s="155"/>
      <c r="I6" s="182"/>
    </row>
    <row r="7" spans="1:9" ht="45" x14ac:dyDescent="0.2">
      <c r="A7" s="93" t="s">
        <v>0</v>
      </c>
      <c r="B7" s="93" t="s">
        <v>230</v>
      </c>
      <c r="C7" s="132" t="s">
        <v>231</v>
      </c>
      <c r="D7" s="128" t="s">
        <v>40</v>
      </c>
      <c r="E7" s="199" t="s">
        <v>10</v>
      </c>
      <c r="F7" s="200"/>
      <c r="G7" s="96" t="s">
        <v>70</v>
      </c>
      <c r="H7" s="155"/>
      <c r="I7" s="182"/>
    </row>
    <row r="8" spans="1:9" ht="28.5" customHeight="1" x14ac:dyDescent="0.2">
      <c r="A8" s="110" t="s">
        <v>29</v>
      </c>
      <c r="B8" s="144">
        <v>0.46810000000000002</v>
      </c>
      <c r="C8" s="39">
        <v>0.5</v>
      </c>
      <c r="D8" s="39">
        <v>0.06</v>
      </c>
      <c r="E8" s="19">
        <f t="shared" ref="E8:E12" si="0">IF(C8-D8&gt;0,C8-D8,0)</f>
        <v>0.44</v>
      </c>
      <c r="F8" s="19">
        <f t="shared" ref="F8:F12" si="1">C8+D8</f>
        <v>0.56000000000000005</v>
      </c>
      <c r="G8" s="121" t="s">
        <v>189</v>
      </c>
      <c r="H8" s="155"/>
      <c r="I8" s="182"/>
    </row>
    <row r="9" spans="1:9" ht="37.5" customHeight="1" x14ac:dyDescent="0.2">
      <c r="A9" s="111" t="s">
        <v>39</v>
      </c>
      <c r="B9" s="145">
        <v>3.3099999999999997E-2</v>
      </c>
      <c r="C9" s="112">
        <v>0.03</v>
      </c>
      <c r="D9" s="112">
        <v>0.05</v>
      </c>
      <c r="E9" s="19">
        <f t="shared" si="0"/>
        <v>0</v>
      </c>
      <c r="F9" s="19">
        <f t="shared" si="1"/>
        <v>0.08</v>
      </c>
      <c r="G9" s="123" t="s">
        <v>173</v>
      </c>
      <c r="H9" s="155"/>
      <c r="I9" s="182"/>
    </row>
    <row r="10" spans="1:9" ht="25.5" customHeight="1" x14ac:dyDescent="0.2">
      <c r="A10" s="16" t="s">
        <v>100</v>
      </c>
      <c r="B10" s="144">
        <v>0.27060000000000001</v>
      </c>
      <c r="C10" s="39">
        <v>0.27</v>
      </c>
      <c r="D10" s="39">
        <v>0.05</v>
      </c>
      <c r="E10" s="19">
        <f t="shared" si="0"/>
        <v>0.22000000000000003</v>
      </c>
      <c r="F10" s="19">
        <f t="shared" si="1"/>
        <v>0.32</v>
      </c>
      <c r="G10" s="120"/>
      <c r="H10" s="155"/>
      <c r="I10" s="182"/>
    </row>
    <row r="11" spans="1:9" ht="39.75" customHeight="1" x14ac:dyDescent="0.2">
      <c r="A11" s="111" t="s">
        <v>67</v>
      </c>
      <c r="B11" s="145">
        <v>0.20419999999999999</v>
      </c>
      <c r="C11" s="112">
        <v>0.18</v>
      </c>
      <c r="D11" s="112">
        <v>0.06</v>
      </c>
      <c r="E11" s="19">
        <f t="shared" si="0"/>
        <v>0.12</v>
      </c>
      <c r="F11" s="19">
        <f t="shared" si="1"/>
        <v>0.24</v>
      </c>
      <c r="G11" s="121" t="s">
        <v>174</v>
      </c>
      <c r="H11" s="155"/>
      <c r="I11" s="182"/>
    </row>
    <row r="12" spans="1:9" ht="23.25" customHeight="1" x14ac:dyDescent="0.2">
      <c r="A12" s="40" t="s">
        <v>23</v>
      </c>
      <c r="B12" s="146">
        <v>0</v>
      </c>
      <c r="C12" s="45">
        <v>0</v>
      </c>
      <c r="D12" s="45">
        <v>0.05</v>
      </c>
      <c r="E12" s="19">
        <f t="shared" si="0"/>
        <v>0</v>
      </c>
      <c r="F12" s="19">
        <f t="shared" si="1"/>
        <v>0.05</v>
      </c>
      <c r="G12" s="121"/>
      <c r="H12" s="155"/>
      <c r="I12" s="182"/>
    </row>
    <row r="13" spans="1:9" ht="19.5" customHeight="1" x14ac:dyDescent="0.2">
      <c r="A13" s="44" t="s">
        <v>37</v>
      </c>
      <c r="B13" s="146">
        <v>2.3900000000000001E-2</v>
      </c>
      <c r="C13" s="45">
        <v>0.02</v>
      </c>
      <c r="D13" s="45"/>
      <c r="E13" s="45"/>
      <c r="F13" s="45"/>
      <c r="G13" s="122"/>
      <c r="H13" s="155"/>
      <c r="I13" s="182"/>
    </row>
    <row r="14" spans="1:9" ht="26.25" customHeight="1" x14ac:dyDescent="0.2">
      <c r="A14" s="44" t="s">
        <v>8</v>
      </c>
      <c r="B14" s="146">
        <f t="shared" ref="B14" si="2">SUM(B8:B13)</f>
        <v>0.99990000000000001</v>
      </c>
      <c r="C14" s="45">
        <f t="shared" ref="C14" si="3">SUM(C8:C13)</f>
        <v>1</v>
      </c>
      <c r="D14" s="45"/>
      <c r="E14" s="45"/>
      <c r="F14" s="45"/>
      <c r="G14" s="124"/>
      <c r="H14" s="155"/>
      <c r="I14" s="182"/>
    </row>
    <row r="15" spans="1:9" ht="28.5" customHeight="1" x14ac:dyDescent="0.2">
      <c r="A15" s="44" t="s">
        <v>13</v>
      </c>
      <c r="B15" s="146">
        <v>0.64339999999999997</v>
      </c>
      <c r="C15" s="45">
        <v>0.65</v>
      </c>
      <c r="D15" s="45">
        <v>0.06</v>
      </c>
      <c r="E15" s="19">
        <f t="shared" ref="E15" si="4">IF(C15-D15&gt;0,C15-D15,0)</f>
        <v>0.59000000000000008</v>
      </c>
      <c r="F15" s="19">
        <f t="shared" ref="F15" si="5">C15+D15</f>
        <v>0.71</v>
      </c>
      <c r="G15" s="124"/>
      <c r="H15" s="155"/>
      <c r="I15" s="182"/>
    </row>
    <row r="16" spans="1:9" customFormat="1" ht="24.75" customHeight="1" x14ac:dyDescent="0.2">
      <c r="A16" s="16" t="s">
        <v>221</v>
      </c>
      <c r="B16" s="206">
        <v>1.5E-3</v>
      </c>
      <c r="C16" s="206"/>
      <c r="D16" s="206"/>
      <c r="E16" s="206"/>
      <c r="F16" s="206"/>
      <c r="G16" s="206"/>
      <c r="H16" s="155"/>
      <c r="I16" s="182"/>
    </row>
    <row r="17" spans="1:9" x14ac:dyDescent="0.2">
      <c r="A17" s="159" t="s">
        <v>97</v>
      </c>
      <c r="B17" s="159"/>
      <c r="C17" s="159"/>
      <c r="D17" s="159"/>
      <c r="E17" s="159"/>
      <c r="F17" s="159"/>
      <c r="G17" s="159"/>
      <c r="H17" s="155"/>
      <c r="I17" s="182"/>
    </row>
    <row r="18" spans="1:9" x14ac:dyDescent="0.2">
      <c r="A18" s="28"/>
      <c r="B18" s="28"/>
      <c r="C18" s="28"/>
      <c r="D18" s="28"/>
      <c r="E18" s="28"/>
      <c r="F18" s="28"/>
      <c r="H18" s="155"/>
      <c r="I18" s="182"/>
    </row>
    <row r="19" spans="1:9" ht="14.25" customHeight="1" x14ac:dyDescent="0.2">
      <c r="A19" s="195" t="s">
        <v>187</v>
      </c>
      <c r="B19" s="194"/>
      <c r="C19" s="194"/>
      <c r="D19" s="194"/>
      <c r="E19" s="194"/>
      <c r="F19" s="194"/>
      <c r="G19" s="194"/>
      <c r="H19" s="194"/>
      <c r="I19" s="182"/>
    </row>
    <row r="20" spans="1:9" ht="18.75" thickBot="1" x14ac:dyDescent="0.25">
      <c r="A20" s="201" t="s">
        <v>142</v>
      </c>
      <c r="B20" s="202"/>
      <c r="C20" s="202"/>
      <c r="D20" s="202"/>
      <c r="E20" s="202"/>
      <c r="F20" s="202"/>
      <c r="G20" s="202"/>
      <c r="H20" s="202"/>
      <c r="I20" s="182"/>
    </row>
    <row r="21" spans="1:9" ht="60" x14ac:dyDescent="0.2">
      <c r="A21" s="93" t="s">
        <v>0</v>
      </c>
      <c r="B21" s="93" t="s">
        <v>230</v>
      </c>
      <c r="C21" s="109" t="s">
        <v>233</v>
      </c>
      <c r="D21" s="132" t="s">
        <v>234</v>
      </c>
      <c r="E21" s="9" t="s">
        <v>40</v>
      </c>
      <c r="F21" s="199" t="s">
        <v>10</v>
      </c>
      <c r="G21" s="200"/>
      <c r="H21" s="96" t="s">
        <v>110</v>
      </c>
      <c r="I21" s="182"/>
    </row>
    <row r="22" spans="1:9" ht="15" x14ac:dyDescent="0.2">
      <c r="A22" s="97" t="s">
        <v>29</v>
      </c>
      <c r="B22" s="142">
        <v>0.72619999999999996</v>
      </c>
      <c r="C22" s="98">
        <v>0.72</v>
      </c>
      <c r="D22" s="156">
        <v>0.7</v>
      </c>
      <c r="E22" s="98">
        <v>0.06</v>
      </c>
      <c r="F22" s="98">
        <f t="shared" ref="F22:F24" si="6">IF(D22-E22&gt;0,D22-E22,0)</f>
        <v>0.6399999999999999</v>
      </c>
      <c r="G22" s="98">
        <f t="shared" ref="G22:G24" si="7">D22+E22</f>
        <v>0.76</v>
      </c>
      <c r="H22" s="99" t="s">
        <v>128</v>
      </c>
      <c r="I22" s="182"/>
    </row>
    <row r="23" spans="1:9" ht="15" x14ac:dyDescent="0.2">
      <c r="A23" s="16" t="s">
        <v>100</v>
      </c>
      <c r="B23" s="142">
        <v>0.26889999999999997</v>
      </c>
      <c r="C23" s="98">
        <v>0.27</v>
      </c>
      <c r="D23" s="98">
        <v>0.27</v>
      </c>
      <c r="E23" s="98">
        <v>0.05</v>
      </c>
      <c r="F23" s="98">
        <f t="shared" si="6"/>
        <v>0.22000000000000003</v>
      </c>
      <c r="G23" s="98">
        <f t="shared" si="7"/>
        <v>0.32</v>
      </c>
      <c r="H23" s="100"/>
      <c r="I23" s="182"/>
    </row>
    <row r="24" spans="1:9" ht="30" x14ac:dyDescent="0.2">
      <c r="A24" s="97" t="s">
        <v>39</v>
      </c>
      <c r="B24" s="142">
        <v>5.0799999999999998E-2</v>
      </c>
      <c r="C24" s="98">
        <v>0</v>
      </c>
      <c r="D24" s="156">
        <v>0.12</v>
      </c>
      <c r="E24" s="98">
        <v>0.05</v>
      </c>
      <c r="F24" s="98">
        <f t="shared" si="6"/>
        <v>6.9999999999999993E-2</v>
      </c>
      <c r="G24" s="98">
        <f t="shared" si="7"/>
        <v>0.16999999999999998</v>
      </c>
      <c r="H24" s="100"/>
      <c r="I24" s="182"/>
    </row>
    <row r="25" spans="1:9" ht="15" x14ac:dyDescent="0.2">
      <c r="A25" s="97" t="s">
        <v>37</v>
      </c>
      <c r="B25" s="142">
        <v>-4.5900000000000003E-2</v>
      </c>
      <c r="C25" s="98">
        <v>0.01</v>
      </c>
      <c r="D25" s="98">
        <v>0.01</v>
      </c>
      <c r="E25" s="98"/>
      <c r="F25" s="98"/>
      <c r="G25" s="98"/>
      <c r="H25" s="100"/>
      <c r="I25" s="182"/>
    </row>
    <row r="26" spans="1:9" ht="15" x14ac:dyDescent="0.2">
      <c r="A26" s="97" t="s">
        <v>8</v>
      </c>
      <c r="B26" s="142">
        <f t="shared" ref="B26" si="8">SUM(B22:B25)</f>
        <v>0.99999999999999978</v>
      </c>
      <c r="C26" s="98">
        <f t="shared" ref="C26:D26" si="9">SUM(C22:C25)</f>
        <v>1</v>
      </c>
      <c r="D26" s="98">
        <f t="shared" si="9"/>
        <v>1.0999999999999999</v>
      </c>
      <c r="E26" s="98"/>
      <c r="F26" s="98"/>
      <c r="G26" s="98"/>
      <c r="H26" s="100"/>
      <c r="I26" s="182"/>
    </row>
    <row r="27" spans="1:9" ht="15.75" thickBot="1" x14ac:dyDescent="0.25">
      <c r="A27" s="102" t="s">
        <v>13</v>
      </c>
      <c r="B27" s="143">
        <v>0.72319999999999995</v>
      </c>
      <c r="C27" s="103">
        <v>0.7</v>
      </c>
      <c r="D27" s="103">
        <v>0.7</v>
      </c>
      <c r="E27" s="103">
        <v>0.06</v>
      </c>
      <c r="F27" s="98">
        <f t="shared" ref="F27" si="10">IF(D27-E27&gt;0,D27-E27,0)</f>
        <v>0.6399999999999999</v>
      </c>
      <c r="G27" s="98">
        <f t="shared" ref="G27" si="11">D27+E27</f>
        <v>0.76</v>
      </c>
      <c r="H27" s="104"/>
      <c r="I27" s="182"/>
    </row>
    <row r="28" spans="1:9" ht="18" customHeight="1" x14ac:dyDescent="0.2">
      <c r="A28" s="16" t="s">
        <v>221</v>
      </c>
      <c r="B28" s="208">
        <v>5.0000000000000001E-4</v>
      </c>
      <c r="C28" s="198"/>
      <c r="D28" s="198"/>
      <c r="E28" s="198"/>
      <c r="F28" s="198"/>
      <c r="G28" s="198"/>
      <c r="H28" s="198"/>
      <c r="I28" s="182"/>
    </row>
    <row r="29" spans="1:9" x14ac:dyDescent="0.2">
      <c r="A29" s="160"/>
      <c r="B29" s="160"/>
      <c r="C29" s="160"/>
      <c r="D29" s="160"/>
      <c r="E29" s="160"/>
      <c r="F29" s="160"/>
      <c r="G29" s="160"/>
      <c r="H29" s="155"/>
      <c r="I29" s="182"/>
    </row>
    <row r="30" spans="1:9" x14ac:dyDescent="0.2">
      <c r="A30" s="28"/>
      <c r="B30" s="28"/>
      <c r="C30" s="28"/>
      <c r="D30" s="28"/>
      <c r="E30" s="28"/>
      <c r="F30" s="28"/>
      <c r="H30" s="155"/>
      <c r="I30" s="182"/>
    </row>
    <row r="31" spans="1:9" ht="14.25" customHeight="1" x14ac:dyDescent="0.2">
      <c r="A31" s="195" t="s">
        <v>200</v>
      </c>
      <c r="B31" s="194"/>
      <c r="C31" s="194"/>
      <c r="D31" s="194"/>
      <c r="E31" s="194"/>
      <c r="F31" s="194"/>
      <c r="G31" s="194"/>
      <c r="H31" s="155"/>
      <c r="I31" s="182"/>
    </row>
    <row r="32" spans="1:9" ht="18.75" thickBot="1" x14ac:dyDescent="0.25">
      <c r="A32" s="201" t="s">
        <v>143</v>
      </c>
      <c r="B32" s="202"/>
      <c r="C32" s="202"/>
      <c r="D32" s="202"/>
      <c r="E32" s="202"/>
      <c r="F32" s="202"/>
      <c r="G32" s="202"/>
      <c r="H32" s="155"/>
      <c r="I32" s="182"/>
    </row>
    <row r="33" spans="1:9" ht="45" x14ac:dyDescent="0.2">
      <c r="A33" s="93" t="s">
        <v>0</v>
      </c>
      <c r="B33" s="93" t="s">
        <v>230</v>
      </c>
      <c r="C33" s="132" t="s">
        <v>231</v>
      </c>
      <c r="D33" s="9" t="s">
        <v>40</v>
      </c>
      <c r="E33" s="199" t="s">
        <v>10</v>
      </c>
      <c r="F33" s="200"/>
      <c r="G33" s="96" t="s">
        <v>110</v>
      </c>
      <c r="H33" s="155"/>
      <c r="I33" s="182"/>
    </row>
    <row r="34" spans="1:9" ht="15" x14ac:dyDescent="0.2">
      <c r="A34" s="16" t="s">
        <v>100</v>
      </c>
      <c r="B34" s="142">
        <v>0.28849999999999998</v>
      </c>
      <c r="C34" s="98">
        <v>0.27</v>
      </c>
      <c r="D34" s="98">
        <v>0.05</v>
      </c>
      <c r="E34" s="98">
        <f t="shared" ref="E34:E36" si="12">IF(C34-D34&gt;0,C34-D34,0)</f>
        <v>0.22000000000000003</v>
      </c>
      <c r="F34" s="98">
        <f t="shared" ref="F34:F36" si="13">C34+D34</f>
        <v>0.32</v>
      </c>
      <c r="G34" s="99" t="s">
        <v>3</v>
      </c>
      <c r="H34" s="155"/>
      <c r="I34" s="182"/>
    </row>
    <row r="35" spans="1:9" ht="30" customHeight="1" x14ac:dyDescent="0.2">
      <c r="A35" s="97" t="s">
        <v>67</v>
      </c>
      <c r="B35" s="142">
        <v>0.63859999999999995</v>
      </c>
      <c r="C35" s="98">
        <v>0.66</v>
      </c>
      <c r="D35" s="98">
        <v>0.06</v>
      </c>
      <c r="E35" s="98">
        <f t="shared" si="12"/>
        <v>0.60000000000000009</v>
      </c>
      <c r="F35" s="98">
        <f t="shared" si="13"/>
        <v>0.72</v>
      </c>
      <c r="G35" s="99" t="s">
        <v>174</v>
      </c>
      <c r="H35" s="155"/>
      <c r="I35" s="182"/>
    </row>
    <row r="36" spans="1:9" ht="30" x14ac:dyDescent="0.2">
      <c r="A36" s="97" t="s">
        <v>39</v>
      </c>
      <c r="B36" s="142">
        <v>5.11E-2</v>
      </c>
      <c r="C36" s="98">
        <v>0.04</v>
      </c>
      <c r="D36" s="98">
        <v>0.05</v>
      </c>
      <c r="E36" s="98">
        <f t="shared" si="12"/>
        <v>0</v>
      </c>
      <c r="F36" s="98">
        <f t="shared" si="13"/>
        <v>0.09</v>
      </c>
      <c r="G36" s="129"/>
      <c r="H36" s="155"/>
      <c r="I36" s="182"/>
    </row>
    <row r="37" spans="1:9" ht="15" x14ac:dyDescent="0.2">
      <c r="A37" s="97" t="s">
        <v>37</v>
      </c>
      <c r="B37" s="142">
        <v>2.18E-2</v>
      </c>
      <c r="C37" s="98">
        <v>0.03</v>
      </c>
      <c r="D37" s="98"/>
      <c r="E37" s="98"/>
      <c r="F37" s="98"/>
      <c r="G37" s="100"/>
      <c r="H37" s="155"/>
      <c r="I37" s="182"/>
    </row>
    <row r="38" spans="1:9" ht="15" x14ac:dyDescent="0.2">
      <c r="A38" s="97" t="s">
        <v>8</v>
      </c>
      <c r="B38" s="142">
        <f t="shared" ref="B38" si="14">SUM(B34:B37)</f>
        <v>1</v>
      </c>
      <c r="C38" s="98">
        <f t="shared" ref="C38" si="15">SUM(C34:C37)</f>
        <v>1</v>
      </c>
      <c r="D38" s="98"/>
      <c r="E38" s="98"/>
      <c r="F38" s="98"/>
      <c r="G38" s="100"/>
      <c r="H38" s="155"/>
      <c r="I38" s="182"/>
    </row>
    <row r="39" spans="1:9" ht="15.75" thickBot="1" x14ac:dyDescent="0.25">
      <c r="A39" s="102" t="s">
        <v>13</v>
      </c>
      <c r="B39" s="143">
        <v>0.67779999999999996</v>
      </c>
      <c r="C39" s="103">
        <v>0.68</v>
      </c>
      <c r="D39" s="103">
        <v>0.06</v>
      </c>
      <c r="E39" s="98">
        <f t="shared" ref="E39" si="16">IF(C39-D39&gt;0,C39-D39,0)</f>
        <v>0.62000000000000011</v>
      </c>
      <c r="F39" s="98">
        <f t="shared" ref="F39" si="17">C39+D39</f>
        <v>0.74</v>
      </c>
      <c r="G39" s="104"/>
      <c r="H39" s="155"/>
      <c r="I39" s="182"/>
    </row>
    <row r="40" spans="1:9" ht="18" customHeight="1" x14ac:dyDescent="0.2">
      <c r="A40" s="16" t="s">
        <v>221</v>
      </c>
      <c r="B40" s="198">
        <v>1.5E-3</v>
      </c>
      <c r="C40" s="198"/>
      <c r="D40" s="198"/>
      <c r="E40" s="198"/>
      <c r="F40" s="198"/>
      <c r="G40" s="198"/>
      <c r="H40" s="155"/>
      <c r="I40" s="182"/>
    </row>
    <row r="41" spans="1:9" x14ac:dyDescent="0.2">
      <c r="A41" s="160"/>
      <c r="B41" s="160"/>
      <c r="C41" s="160"/>
      <c r="D41" s="160"/>
      <c r="E41" s="160"/>
      <c r="F41" s="160"/>
      <c r="G41" s="160"/>
      <c r="H41" s="155"/>
      <c r="I41" s="182"/>
    </row>
    <row r="42" spans="1:9" x14ac:dyDescent="0.2">
      <c r="G42" s="27"/>
      <c r="H42" s="155"/>
      <c r="I42" s="182"/>
    </row>
    <row r="43" spans="1:9" ht="18" customHeight="1" x14ac:dyDescent="0.2">
      <c r="A43" s="195" t="s">
        <v>201</v>
      </c>
      <c r="B43" s="194"/>
      <c r="C43" s="194"/>
      <c r="D43" s="194"/>
      <c r="E43" s="194"/>
      <c r="F43" s="194"/>
      <c r="G43" s="194"/>
      <c r="H43" s="155"/>
      <c r="I43" s="182"/>
    </row>
    <row r="44" spans="1:9" ht="18.75" thickBot="1" x14ac:dyDescent="0.25">
      <c r="A44" s="201" t="s">
        <v>181</v>
      </c>
      <c r="B44" s="202"/>
      <c r="C44" s="202"/>
      <c r="D44" s="202"/>
      <c r="E44" s="202"/>
      <c r="F44" s="202"/>
      <c r="G44" s="202"/>
      <c r="H44" s="155"/>
      <c r="I44" s="182"/>
    </row>
    <row r="45" spans="1:9" ht="45" x14ac:dyDescent="0.2">
      <c r="A45" s="93" t="s">
        <v>0</v>
      </c>
      <c r="B45" s="93" t="s">
        <v>230</v>
      </c>
      <c r="C45" s="132" t="s">
        <v>231</v>
      </c>
      <c r="D45" s="9" t="s">
        <v>40</v>
      </c>
      <c r="E45" s="199" t="s">
        <v>10</v>
      </c>
      <c r="F45" s="200"/>
      <c r="G45" s="96" t="s">
        <v>110</v>
      </c>
      <c r="H45" s="155"/>
      <c r="I45" s="182"/>
    </row>
    <row r="46" spans="1:9" ht="42.75" x14ac:dyDescent="0.2">
      <c r="A46" s="97" t="s">
        <v>29</v>
      </c>
      <c r="B46" s="142">
        <v>0.72140000000000004</v>
      </c>
      <c r="C46" s="98">
        <v>0.72</v>
      </c>
      <c r="D46" s="98">
        <v>0.06</v>
      </c>
      <c r="E46" s="98">
        <f t="shared" ref="E46:E47" si="18">IF(C46-D46&gt;0,C46-D46,0)</f>
        <v>0.65999999999999992</v>
      </c>
      <c r="F46" s="98">
        <f t="shared" ref="F46:F47" si="19">C46+D46</f>
        <v>0.78</v>
      </c>
      <c r="G46" s="116" t="s">
        <v>168</v>
      </c>
      <c r="H46" s="155"/>
      <c r="I46" s="182"/>
    </row>
    <row r="47" spans="1:9" ht="15" x14ac:dyDescent="0.2">
      <c r="A47" s="16" t="s">
        <v>100</v>
      </c>
      <c r="B47" s="142">
        <v>0.25940000000000002</v>
      </c>
      <c r="C47" s="98">
        <v>0.27</v>
      </c>
      <c r="D47" s="98">
        <v>0.05</v>
      </c>
      <c r="E47" s="98">
        <f t="shared" si="18"/>
        <v>0.22000000000000003</v>
      </c>
      <c r="F47" s="98">
        <f t="shared" si="19"/>
        <v>0.32</v>
      </c>
      <c r="G47" s="117"/>
      <c r="H47" s="155"/>
      <c r="I47" s="182"/>
    </row>
    <row r="48" spans="1:9" ht="15" x14ac:dyDescent="0.2">
      <c r="A48" s="97" t="s">
        <v>37</v>
      </c>
      <c r="B48" s="142">
        <v>1.9099999999999999E-2</v>
      </c>
      <c r="C48" s="98">
        <v>0.01</v>
      </c>
      <c r="D48" s="98"/>
      <c r="E48" s="98"/>
      <c r="F48" s="98"/>
      <c r="G48" s="118"/>
      <c r="H48" s="155"/>
      <c r="I48" s="182"/>
    </row>
    <row r="49" spans="1:9" ht="15" x14ac:dyDescent="0.2">
      <c r="A49" s="97" t="s">
        <v>8</v>
      </c>
      <c r="B49" s="142">
        <f t="shared" ref="B49" si="20">SUM(B46:B48)</f>
        <v>0.99990000000000012</v>
      </c>
      <c r="C49" s="98">
        <f t="shared" ref="C49" si="21">SUM(C46:C48)</f>
        <v>1</v>
      </c>
      <c r="D49" s="98"/>
      <c r="E49" s="98"/>
      <c r="F49" s="98"/>
      <c r="G49" s="100"/>
      <c r="H49" s="155"/>
      <c r="I49" s="182"/>
    </row>
    <row r="50" spans="1:9" ht="15.75" thickBot="1" x14ac:dyDescent="0.25">
      <c r="A50" s="102" t="s">
        <v>13</v>
      </c>
      <c r="B50" s="147">
        <v>0.72660000000000002</v>
      </c>
      <c r="C50" s="125">
        <v>0.71</v>
      </c>
      <c r="D50" s="103">
        <v>0.06</v>
      </c>
      <c r="E50" s="98">
        <f t="shared" ref="E50" si="22">IF(C50-D50&gt;0,C50-D50,0)</f>
        <v>0.64999999999999991</v>
      </c>
      <c r="F50" s="98">
        <f t="shared" ref="F50" si="23">C50+D50</f>
        <v>0.77</v>
      </c>
      <c r="G50" s="104"/>
      <c r="H50" s="155"/>
      <c r="I50" s="182"/>
    </row>
    <row r="51" spans="1:9" ht="18" customHeight="1" x14ac:dyDescent="0.2">
      <c r="A51" s="16" t="s">
        <v>221</v>
      </c>
      <c r="B51" s="198">
        <v>1.1999999999999999E-3</v>
      </c>
      <c r="C51" s="198"/>
      <c r="D51" s="198"/>
      <c r="E51" s="198"/>
      <c r="F51" s="198"/>
      <c r="G51" s="198"/>
      <c r="H51" s="155"/>
      <c r="I51" s="182"/>
    </row>
    <row r="52" spans="1:9" x14ac:dyDescent="0.2">
      <c r="A52" s="187" t="s">
        <v>106</v>
      </c>
      <c r="B52" s="187"/>
      <c r="C52" s="187"/>
      <c r="D52" s="187"/>
      <c r="E52" s="187"/>
      <c r="F52" s="187"/>
      <c r="G52" s="187"/>
      <c r="H52" s="155"/>
    </row>
    <row r="53" spans="1:9" x14ac:dyDescent="0.2">
      <c r="A53" s="14" t="s">
        <v>38</v>
      </c>
    </row>
    <row r="54" spans="1:9" x14ac:dyDescent="0.2">
      <c r="A54" s="14" t="s">
        <v>69</v>
      </c>
    </row>
    <row r="55" spans="1:9" x14ac:dyDescent="0.2">
      <c r="A55" s="14" t="s">
        <v>99</v>
      </c>
    </row>
    <row r="56" spans="1:9" s="205" customFormat="1" x14ac:dyDescent="0.2"/>
  </sheetData>
  <mergeCells count="22">
    <mergeCell ref="A1:G1"/>
    <mergeCell ref="E7:F7"/>
    <mergeCell ref="A4:G5"/>
    <mergeCell ref="A6:G6"/>
    <mergeCell ref="B51:G51"/>
    <mergeCell ref="B40:G40"/>
    <mergeCell ref="A2:G2"/>
    <mergeCell ref="A20:H20"/>
    <mergeCell ref="A19:H19"/>
    <mergeCell ref="B28:H28"/>
    <mergeCell ref="A43:G43"/>
    <mergeCell ref="A44:G44"/>
    <mergeCell ref="A3:G3"/>
    <mergeCell ref="A56:XFD56"/>
    <mergeCell ref="A32:G32"/>
    <mergeCell ref="B16:G16"/>
    <mergeCell ref="F21:G21"/>
    <mergeCell ref="A31:G31"/>
    <mergeCell ref="E45:F45"/>
    <mergeCell ref="E33:F33"/>
    <mergeCell ref="A52:G52"/>
    <mergeCell ref="I4:I51"/>
  </mergeCells>
  <pageMargins left="0.7" right="0.7" top="0.75" bottom="0.51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showGridLines="0" rightToLeft="1" zoomScaleNormal="100" zoomScaleSheetLayoutView="100" workbookViewId="0">
      <selection activeCell="E25" sqref="E25"/>
    </sheetView>
  </sheetViews>
  <sheetFormatPr defaultColWidth="8.875" defaultRowHeight="14.25" x14ac:dyDescent="0.2"/>
  <cols>
    <col min="2" max="2" width="36" customWidth="1"/>
    <col min="3" max="4" width="13.375" customWidth="1"/>
    <col min="5" max="5" width="15.25" customWidth="1"/>
    <col min="6" max="6" width="13.75" customWidth="1"/>
    <col min="7" max="7" width="14.625" customWidth="1"/>
    <col min="8" max="8" width="72.125" customWidth="1"/>
  </cols>
  <sheetData>
    <row r="1" spans="1:9" ht="30" customHeight="1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9" ht="16.5" thickTop="1" x14ac:dyDescent="0.2">
      <c r="B2" s="210" t="s">
        <v>172</v>
      </c>
      <c r="C2" s="210"/>
      <c r="D2" s="210"/>
      <c r="E2" s="210"/>
      <c r="F2" s="210"/>
      <c r="G2" s="210"/>
      <c r="H2" s="210"/>
    </row>
    <row r="3" spans="1:9" ht="30" customHeight="1" x14ac:dyDescent="0.2">
      <c r="A3" s="158"/>
      <c r="B3" s="211" t="s">
        <v>102</v>
      </c>
      <c r="C3" s="211"/>
      <c r="D3" s="211"/>
      <c r="E3" s="211"/>
      <c r="F3" s="211"/>
      <c r="G3" s="211"/>
      <c r="H3" s="211"/>
      <c r="I3" s="158"/>
    </row>
    <row r="4" spans="1:9" ht="18" x14ac:dyDescent="0.2">
      <c r="A4" s="212" t="s">
        <v>225</v>
      </c>
      <c r="B4" s="190" t="s">
        <v>63</v>
      </c>
      <c r="C4" s="191"/>
      <c r="D4" s="191"/>
      <c r="E4" s="191"/>
      <c r="F4" s="191"/>
      <c r="G4" s="191"/>
      <c r="H4" s="191"/>
      <c r="I4" s="172" t="s">
        <v>224</v>
      </c>
    </row>
    <row r="5" spans="1:9" ht="18" x14ac:dyDescent="0.2">
      <c r="A5" s="212"/>
      <c r="B5" s="190" t="s">
        <v>144</v>
      </c>
      <c r="C5" s="191"/>
      <c r="D5" s="191"/>
      <c r="E5" s="191"/>
      <c r="F5" s="191"/>
      <c r="G5" s="191"/>
      <c r="H5" s="191"/>
      <c r="I5" s="172"/>
    </row>
    <row r="6" spans="1:9" ht="45" x14ac:dyDescent="0.2">
      <c r="A6" s="212"/>
      <c r="B6" s="9" t="s">
        <v>0</v>
      </c>
      <c r="C6" s="131" t="s">
        <v>230</v>
      </c>
      <c r="D6" s="15" t="s">
        <v>231</v>
      </c>
      <c r="E6" s="9" t="s">
        <v>40</v>
      </c>
      <c r="F6" s="178" t="s">
        <v>10</v>
      </c>
      <c r="G6" s="179"/>
      <c r="H6" s="9" t="s">
        <v>70</v>
      </c>
      <c r="I6" s="172"/>
    </row>
    <row r="7" spans="1:9" ht="27.6" customHeight="1" x14ac:dyDescent="0.2">
      <c r="A7" s="212"/>
      <c r="B7" s="16" t="s">
        <v>29</v>
      </c>
      <c r="C7" s="141">
        <v>0.50470000000000004</v>
      </c>
      <c r="D7" s="19">
        <v>0.5</v>
      </c>
      <c r="E7" s="19">
        <v>0.06</v>
      </c>
      <c r="F7" s="19">
        <f t="shared" ref="F7:F10" si="0">IF(D7-E7&gt;0,D7-E7,0)</f>
        <v>0.44</v>
      </c>
      <c r="G7" s="19">
        <f t="shared" ref="G7:G10" si="1">D7+E7</f>
        <v>0.56000000000000005</v>
      </c>
      <c r="H7" s="99" t="s">
        <v>81</v>
      </c>
      <c r="I7" s="172"/>
    </row>
    <row r="8" spans="1:9" ht="27.6" customHeight="1" x14ac:dyDescent="0.2">
      <c r="A8" s="212"/>
      <c r="B8" s="16" t="s">
        <v>39</v>
      </c>
      <c r="C8" s="141">
        <v>2.47E-2</v>
      </c>
      <c r="D8" s="19">
        <v>0.02</v>
      </c>
      <c r="E8" s="19">
        <v>0.05</v>
      </c>
      <c r="F8" s="19">
        <f t="shared" si="0"/>
        <v>0</v>
      </c>
      <c r="G8" s="19">
        <f t="shared" si="1"/>
        <v>7.0000000000000007E-2</v>
      </c>
      <c r="H8" s="20" t="s">
        <v>3</v>
      </c>
      <c r="I8" s="172"/>
    </row>
    <row r="9" spans="1:9" ht="18.600000000000001" customHeight="1" x14ac:dyDescent="0.2">
      <c r="A9" s="212"/>
      <c r="B9" s="16" t="s">
        <v>100</v>
      </c>
      <c r="C9" s="141">
        <v>0.26379999999999998</v>
      </c>
      <c r="D9" s="19">
        <v>0.27</v>
      </c>
      <c r="E9" s="19">
        <v>0.05</v>
      </c>
      <c r="F9" s="19">
        <f t="shared" si="0"/>
        <v>0.22000000000000003</v>
      </c>
      <c r="G9" s="19">
        <f t="shared" si="1"/>
        <v>0.32</v>
      </c>
      <c r="H9" s="20"/>
      <c r="I9" s="172"/>
    </row>
    <row r="10" spans="1:9" ht="41.45" customHeight="1" x14ac:dyDescent="0.2">
      <c r="A10" s="212"/>
      <c r="B10" s="16" t="s">
        <v>67</v>
      </c>
      <c r="C10" s="141">
        <v>0.18240000000000001</v>
      </c>
      <c r="D10" s="19">
        <v>0.19</v>
      </c>
      <c r="E10" s="19">
        <v>0.06</v>
      </c>
      <c r="F10" s="19">
        <f t="shared" si="0"/>
        <v>0.13</v>
      </c>
      <c r="G10" s="19">
        <f t="shared" si="1"/>
        <v>0.25</v>
      </c>
      <c r="H10" s="20" t="s">
        <v>57</v>
      </c>
      <c r="I10" s="172"/>
    </row>
    <row r="11" spans="1:9" ht="18.600000000000001" customHeight="1" x14ac:dyDescent="0.2">
      <c r="A11" s="212"/>
      <c r="B11" s="16" t="s">
        <v>37</v>
      </c>
      <c r="C11" s="141">
        <v>2.4400000000000002E-2</v>
      </c>
      <c r="D11" s="19">
        <v>0.02</v>
      </c>
      <c r="E11" s="19"/>
      <c r="F11" s="19"/>
      <c r="G11" s="19"/>
      <c r="H11" s="20"/>
      <c r="I11" s="172"/>
    </row>
    <row r="12" spans="1:9" ht="18.600000000000001" customHeight="1" x14ac:dyDescent="0.2">
      <c r="A12" s="212"/>
      <c r="B12" s="16" t="s">
        <v>8</v>
      </c>
      <c r="C12" s="141">
        <f t="shared" ref="C12" si="2">SUM(C7:C11)</f>
        <v>1.0000000000000002</v>
      </c>
      <c r="D12" s="19">
        <f t="shared" ref="D12" si="3">SUM(D7:D11)</f>
        <v>1</v>
      </c>
      <c r="E12" s="19"/>
      <c r="F12" s="19"/>
      <c r="G12" s="19"/>
      <c r="H12" s="20"/>
      <c r="I12" s="172"/>
    </row>
    <row r="13" spans="1:9" ht="33.75" customHeight="1" x14ac:dyDescent="0.2">
      <c r="A13" s="212"/>
      <c r="B13" s="16" t="s">
        <v>13</v>
      </c>
      <c r="C13" s="141">
        <v>0.2089</v>
      </c>
      <c r="D13" s="19">
        <v>0.23</v>
      </c>
      <c r="E13" s="19">
        <v>0.06</v>
      </c>
      <c r="F13" s="19">
        <f t="shared" ref="F13" si="4">IF(D13-E13&gt;0,D13-E13,0)</f>
        <v>0.17</v>
      </c>
      <c r="G13" s="19">
        <f t="shared" ref="G13" si="5">D13+E13</f>
        <v>0.29000000000000004</v>
      </c>
      <c r="H13" s="20"/>
      <c r="I13" s="172"/>
    </row>
    <row r="14" spans="1:9" ht="18" x14ac:dyDescent="0.2">
      <c r="A14" s="212"/>
      <c r="B14" s="16" t="s">
        <v>221</v>
      </c>
      <c r="C14" s="175">
        <v>1.5E-3</v>
      </c>
      <c r="D14" s="175"/>
      <c r="E14" s="175"/>
      <c r="F14" s="175"/>
      <c r="G14" s="175"/>
      <c r="H14" s="175"/>
      <c r="I14" s="172"/>
    </row>
    <row r="15" spans="1:9" ht="17.45" customHeight="1" x14ac:dyDescent="0.2">
      <c r="A15" s="158"/>
      <c r="B15" s="169" t="s">
        <v>106</v>
      </c>
      <c r="C15" s="169"/>
      <c r="D15" s="169"/>
      <c r="E15" s="169"/>
      <c r="F15" s="169"/>
      <c r="G15" s="169"/>
      <c r="H15" s="169"/>
      <c r="I15" s="158"/>
    </row>
    <row r="16" spans="1:9" x14ac:dyDescent="0.2">
      <c r="B16" s="14" t="s">
        <v>38</v>
      </c>
      <c r="C16" s="14"/>
      <c r="D16" s="14"/>
      <c r="E16" s="14"/>
      <c r="F16" s="14"/>
    </row>
    <row r="17" spans="1:2" x14ac:dyDescent="0.2">
      <c r="B17" s="14" t="s">
        <v>69</v>
      </c>
    </row>
    <row r="18" spans="1:2" s="28" customFormat="1" x14ac:dyDescent="0.2">
      <c r="B18" s="14" t="s">
        <v>99</v>
      </c>
    </row>
    <row r="19" spans="1:2" s="172" customFormat="1" x14ac:dyDescent="0.2">
      <c r="A19" s="172" t="s">
        <v>105</v>
      </c>
    </row>
  </sheetData>
  <mergeCells count="11">
    <mergeCell ref="A19:XFD19"/>
    <mergeCell ref="B1:H1"/>
    <mergeCell ref="B4:H4"/>
    <mergeCell ref="B5:H5"/>
    <mergeCell ref="C14:H14"/>
    <mergeCell ref="B2:H2"/>
    <mergeCell ref="F6:G6"/>
    <mergeCell ref="B3:H3"/>
    <mergeCell ref="B15:H15"/>
    <mergeCell ref="A4:A14"/>
    <mergeCell ref="I4:I14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99"/>
  <sheetViews>
    <sheetView showGridLines="0" rightToLeft="1" zoomScaleNormal="100" workbookViewId="0">
      <selection activeCell="A3" sqref="A3:A37"/>
    </sheetView>
  </sheetViews>
  <sheetFormatPr defaultColWidth="8" defaultRowHeight="14.25" x14ac:dyDescent="0.2"/>
  <cols>
    <col min="1" max="1" width="12.375" style="28" customWidth="1"/>
    <col min="2" max="2" width="52.75" style="28" bestFit="1" customWidth="1"/>
    <col min="3" max="3" width="20.375" style="28" bestFit="1" customWidth="1"/>
    <col min="4" max="4" width="11.75" style="28" bestFit="1" customWidth="1"/>
    <col min="5" max="5" width="16.375" style="28" bestFit="1" customWidth="1"/>
    <col min="6" max="6" width="21.375" style="28" customWidth="1"/>
    <col min="7" max="7" width="26.625" style="28" customWidth="1"/>
    <col min="8" max="8" width="43.375" style="28" customWidth="1"/>
    <col min="9" max="16384" width="8" style="28"/>
  </cols>
  <sheetData>
    <row r="1" spans="1:9" ht="30" customHeight="1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9" customFormat="1" ht="27.6" customHeight="1" thickTop="1" x14ac:dyDescent="0.2">
      <c r="A2" s="161" t="s">
        <v>225</v>
      </c>
      <c r="B2" s="221" t="s">
        <v>102</v>
      </c>
      <c r="C2" s="221"/>
      <c r="D2" s="221"/>
      <c r="E2" s="221"/>
      <c r="F2" s="221"/>
      <c r="G2" s="221"/>
      <c r="H2" s="221"/>
      <c r="I2" s="161" t="s">
        <v>228</v>
      </c>
    </row>
    <row r="3" spans="1:9" customFormat="1" ht="27.6" customHeight="1" x14ac:dyDescent="0.2">
      <c r="A3" s="172" t="s">
        <v>225</v>
      </c>
      <c r="B3" s="190" t="s">
        <v>202</v>
      </c>
      <c r="C3" s="191"/>
      <c r="D3" s="191"/>
      <c r="E3" s="191"/>
      <c r="F3" s="191"/>
      <c r="G3" s="191"/>
      <c r="H3" s="191"/>
      <c r="I3" s="172" t="s">
        <v>224</v>
      </c>
    </row>
    <row r="4" spans="1:9" customFormat="1" ht="27.6" customHeight="1" x14ac:dyDescent="0.2">
      <c r="A4" s="172"/>
      <c r="B4" s="207" t="s">
        <v>149</v>
      </c>
      <c r="C4" s="194"/>
      <c r="D4" s="194"/>
      <c r="E4" s="194"/>
      <c r="F4" s="194"/>
      <c r="G4" s="194"/>
      <c r="H4" s="194"/>
      <c r="I4" s="172"/>
    </row>
    <row r="5" spans="1:9" customFormat="1" ht="45" x14ac:dyDescent="0.2">
      <c r="A5" s="172"/>
      <c r="B5" s="9" t="s">
        <v>0</v>
      </c>
      <c r="C5" s="131" t="s">
        <v>230</v>
      </c>
      <c r="D5" s="15" t="s">
        <v>231</v>
      </c>
      <c r="E5" s="9" t="s">
        <v>40</v>
      </c>
      <c r="F5" s="178" t="s">
        <v>10</v>
      </c>
      <c r="G5" s="179"/>
      <c r="H5" s="9" t="s">
        <v>70</v>
      </c>
      <c r="I5" s="172"/>
    </row>
    <row r="6" spans="1:9" customFormat="1" ht="27.6" customHeight="1" x14ac:dyDescent="0.2">
      <c r="A6" s="172"/>
      <c r="B6" s="16" t="s">
        <v>42</v>
      </c>
      <c r="C6" s="141">
        <v>0.14960000000000001</v>
      </c>
      <c r="D6" s="19">
        <v>0.15</v>
      </c>
      <c r="E6" s="19">
        <v>0.06</v>
      </c>
      <c r="F6" s="19">
        <f t="shared" ref="F6:F10" si="0">IF(D6-E6&gt;0,D6-E6,0)</f>
        <v>0.09</v>
      </c>
      <c r="G6" s="19">
        <f t="shared" ref="G6:G10" si="1">D6+E6</f>
        <v>0.21</v>
      </c>
      <c r="H6" s="99" t="s">
        <v>81</v>
      </c>
      <c r="I6" s="172"/>
    </row>
    <row r="7" spans="1:9" customFormat="1" ht="27.6" customHeight="1" x14ac:dyDescent="0.2">
      <c r="A7" s="172"/>
      <c r="B7" s="16" t="s">
        <v>39</v>
      </c>
      <c r="C7" s="141">
        <v>5.6000000000000001E-2</v>
      </c>
      <c r="D7" s="19">
        <v>0.06</v>
      </c>
      <c r="E7" s="19">
        <v>0.05</v>
      </c>
      <c r="F7" s="19">
        <f t="shared" si="0"/>
        <v>9.999999999999995E-3</v>
      </c>
      <c r="G7" s="19">
        <f t="shared" si="1"/>
        <v>0.11</v>
      </c>
      <c r="H7" s="20" t="s">
        <v>3</v>
      </c>
      <c r="I7" s="172"/>
    </row>
    <row r="8" spans="1:9" customFormat="1" ht="27.6" customHeight="1" x14ac:dyDescent="0.2">
      <c r="A8" s="172"/>
      <c r="B8" s="16" t="s">
        <v>100</v>
      </c>
      <c r="C8" s="141">
        <v>0.58230000000000004</v>
      </c>
      <c r="D8" s="19">
        <v>0.6</v>
      </c>
      <c r="E8" s="19">
        <v>0.05</v>
      </c>
      <c r="F8" s="19">
        <f t="shared" si="0"/>
        <v>0.54999999999999993</v>
      </c>
      <c r="G8" s="19">
        <f t="shared" si="1"/>
        <v>0.65</v>
      </c>
      <c r="H8" s="20"/>
      <c r="I8" s="172"/>
    </row>
    <row r="9" spans="1:9" customFormat="1" ht="27.6" customHeight="1" x14ac:dyDescent="0.2">
      <c r="A9" s="172"/>
      <c r="B9" s="16" t="s">
        <v>67</v>
      </c>
      <c r="C9" s="141">
        <v>0.16439999999999999</v>
      </c>
      <c r="D9" s="19">
        <v>0.16</v>
      </c>
      <c r="E9" s="19">
        <v>0.06</v>
      </c>
      <c r="F9" s="19">
        <f t="shared" si="0"/>
        <v>0.1</v>
      </c>
      <c r="G9" s="19">
        <f t="shared" si="1"/>
        <v>0.22</v>
      </c>
      <c r="H9" s="20" t="s">
        <v>71</v>
      </c>
      <c r="I9" s="172"/>
    </row>
    <row r="10" spans="1:9" customFormat="1" ht="27.6" customHeight="1" x14ac:dyDescent="0.2">
      <c r="A10" s="172"/>
      <c r="B10" s="16" t="s">
        <v>75</v>
      </c>
      <c r="C10" s="141">
        <v>2.6791218234848767E-2</v>
      </c>
      <c r="D10" s="19">
        <v>0.02</v>
      </c>
      <c r="E10" s="19">
        <v>0.05</v>
      </c>
      <c r="F10" s="19">
        <f t="shared" si="0"/>
        <v>0</v>
      </c>
      <c r="G10" s="19">
        <f t="shared" si="1"/>
        <v>7.0000000000000007E-2</v>
      </c>
      <c r="H10" s="20"/>
      <c r="I10" s="172"/>
    </row>
    <row r="11" spans="1:9" customFormat="1" ht="27.6" customHeight="1" x14ac:dyDescent="0.2">
      <c r="A11" s="172"/>
      <c r="B11" s="16" t="s">
        <v>37</v>
      </c>
      <c r="C11" s="141">
        <v>2.0793379633596166E-2</v>
      </c>
      <c r="D11" s="19">
        <v>0.01</v>
      </c>
      <c r="E11" s="19"/>
      <c r="F11" s="19"/>
      <c r="G11" s="19"/>
      <c r="H11" s="20"/>
      <c r="I11" s="172"/>
    </row>
    <row r="12" spans="1:9" customFormat="1" ht="27.6" customHeight="1" x14ac:dyDescent="0.2">
      <c r="A12" s="172"/>
      <c r="B12" s="16" t="s">
        <v>8</v>
      </c>
      <c r="C12" s="141">
        <f t="shared" ref="C12" si="2">SUM(C6:C11)</f>
        <v>0.99988459786844497</v>
      </c>
      <c r="D12" s="19">
        <f t="shared" ref="D12" si="3">SUM(D6:D11)</f>
        <v>1</v>
      </c>
      <c r="E12" s="19"/>
      <c r="F12" s="19"/>
      <c r="G12" s="19"/>
      <c r="H12" s="20"/>
      <c r="I12" s="172"/>
    </row>
    <row r="13" spans="1:9" customFormat="1" ht="27.6" customHeight="1" x14ac:dyDescent="0.2">
      <c r="A13" s="172"/>
      <c r="B13" s="16" t="s">
        <v>13</v>
      </c>
      <c r="C13" s="141">
        <v>0.1008</v>
      </c>
      <c r="D13" s="19">
        <v>0.09</v>
      </c>
      <c r="E13" s="19">
        <v>0.06</v>
      </c>
      <c r="F13" s="19">
        <f t="shared" ref="F13" si="4">IF(D13-E13&gt;0,D13-E13,0)</f>
        <v>0.03</v>
      </c>
      <c r="G13" s="19">
        <f t="shared" ref="G13" si="5">D13+E13</f>
        <v>0.15</v>
      </c>
      <c r="H13" s="20"/>
      <c r="I13" s="172"/>
    </row>
    <row r="14" spans="1:9" customFormat="1" ht="27.6" customHeight="1" x14ac:dyDescent="0.2">
      <c r="A14" s="172"/>
      <c r="B14" s="16" t="s">
        <v>221</v>
      </c>
      <c r="C14" s="175">
        <v>2E-3</v>
      </c>
      <c r="D14" s="175"/>
      <c r="E14" s="175"/>
      <c r="F14" s="175"/>
      <c r="G14" s="175"/>
      <c r="H14" s="175"/>
      <c r="I14" s="172"/>
    </row>
    <row r="15" spans="1:9" customFormat="1" ht="27.6" customHeight="1" x14ac:dyDescent="0.2">
      <c r="A15" s="172"/>
      <c r="B15" s="169" t="s">
        <v>229</v>
      </c>
      <c r="C15" s="215"/>
      <c r="D15" s="215"/>
      <c r="E15" s="215"/>
      <c r="F15" s="215"/>
      <c r="G15" s="215"/>
      <c r="H15" s="215"/>
      <c r="I15" s="172"/>
    </row>
    <row r="16" spans="1:9" customFormat="1" ht="27.6" customHeight="1" x14ac:dyDescent="0.2">
      <c r="A16" s="172"/>
      <c r="B16" s="216" t="s">
        <v>102</v>
      </c>
      <c r="C16" s="217"/>
      <c r="D16" s="217"/>
      <c r="E16" s="217"/>
      <c r="F16" s="217"/>
      <c r="G16" s="217"/>
      <c r="H16" s="217"/>
      <c r="I16" s="172"/>
    </row>
    <row r="17" spans="1:25" customFormat="1" ht="18" x14ac:dyDescent="0.2">
      <c r="A17" s="172"/>
      <c r="B17" s="190" t="s">
        <v>65</v>
      </c>
      <c r="C17" s="191"/>
      <c r="D17" s="191"/>
      <c r="E17" s="191"/>
      <c r="F17" s="191"/>
      <c r="G17" s="191"/>
      <c r="H17" s="191"/>
      <c r="I17" s="172"/>
    </row>
    <row r="18" spans="1:25" customFormat="1" ht="18" x14ac:dyDescent="0.2">
      <c r="A18" s="172"/>
      <c r="B18" s="171" t="s">
        <v>150</v>
      </c>
      <c r="C18" s="171"/>
      <c r="D18" s="171"/>
      <c r="E18" s="171"/>
      <c r="F18" s="171"/>
      <c r="G18" s="171"/>
      <c r="H18" s="171"/>
      <c r="I18" s="172"/>
    </row>
    <row r="19" spans="1:25" s="75" customFormat="1" ht="45" x14ac:dyDescent="0.2">
      <c r="A19" s="172"/>
      <c r="B19" s="9" t="s">
        <v>0</v>
      </c>
      <c r="C19" s="131" t="s">
        <v>230</v>
      </c>
      <c r="D19" s="15" t="s">
        <v>231</v>
      </c>
      <c r="E19" s="9" t="s">
        <v>40</v>
      </c>
      <c r="F19" s="178" t="s">
        <v>10</v>
      </c>
      <c r="G19" s="179"/>
      <c r="H19" s="9" t="s">
        <v>70</v>
      </c>
      <c r="I19" s="172"/>
      <c r="J19"/>
    </row>
    <row r="20" spans="1:25" s="75" customFormat="1" ht="60" x14ac:dyDescent="0.2">
      <c r="A20" s="172"/>
      <c r="B20" s="16" t="s">
        <v>67</v>
      </c>
      <c r="C20" s="141">
        <v>0</v>
      </c>
      <c r="D20" s="19">
        <v>0.04</v>
      </c>
      <c r="E20" s="19">
        <v>0.06</v>
      </c>
      <c r="F20" s="19">
        <f t="shared" ref="F20" si="6">IF(D20-E20&gt;0,D20-E20,0)</f>
        <v>0</v>
      </c>
      <c r="G20" s="19">
        <f t="shared" ref="G20" si="7">D20+E20</f>
        <v>0.1</v>
      </c>
      <c r="H20" s="20" t="s">
        <v>71</v>
      </c>
      <c r="I20" s="172"/>
      <c r="J20"/>
    </row>
    <row r="21" spans="1:25" s="75" customFormat="1" ht="45" customHeight="1" x14ac:dyDescent="0.2">
      <c r="A21" s="172"/>
      <c r="B21" s="16" t="s">
        <v>39</v>
      </c>
      <c r="C21" s="141">
        <v>0.2024</v>
      </c>
      <c r="D21" s="19">
        <v>0.23</v>
      </c>
      <c r="E21" s="19">
        <v>0.05</v>
      </c>
      <c r="F21" s="19">
        <f t="shared" ref="F21:F22" si="8">IF(D21-E21&gt;0,D21-E21,0)</f>
        <v>0.18</v>
      </c>
      <c r="G21" s="19">
        <f t="shared" ref="G21:G22" si="9">D21+E21</f>
        <v>0.28000000000000003</v>
      </c>
      <c r="H21" s="20" t="s">
        <v>3</v>
      </c>
      <c r="I21" s="172"/>
      <c r="J21"/>
    </row>
    <row r="22" spans="1:25" ht="30" customHeight="1" x14ac:dyDescent="0.2">
      <c r="A22" s="172"/>
      <c r="B22" s="16" t="s">
        <v>100</v>
      </c>
      <c r="C22" s="141">
        <v>0.78879999999999995</v>
      </c>
      <c r="D22" s="19">
        <v>0.7</v>
      </c>
      <c r="E22" s="19">
        <v>0.05</v>
      </c>
      <c r="F22" s="19">
        <f t="shared" si="8"/>
        <v>0.64999999999999991</v>
      </c>
      <c r="G22" s="19">
        <f t="shared" si="9"/>
        <v>0.75</v>
      </c>
      <c r="H22" s="20"/>
      <c r="I22" s="172"/>
      <c r="J22"/>
    </row>
    <row r="23" spans="1:25" ht="15" customHeight="1" x14ac:dyDescent="0.2">
      <c r="A23" s="172"/>
      <c r="B23" s="16" t="s">
        <v>37</v>
      </c>
      <c r="C23" s="141">
        <v>8.8000000000000005E-3</v>
      </c>
      <c r="D23" s="19">
        <v>0.03</v>
      </c>
      <c r="E23" s="19"/>
      <c r="F23" s="19"/>
      <c r="G23" s="19"/>
      <c r="H23" s="20"/>
      <c r="I23" s="172"/>
      <c r="J23"/>
    </row>
    <row r="24" spans="1:25" ht="15" customHeight="1" x14ac:dyDescent="0.2">
      <c r="A24" s="172"/>
      <c r="B24" s="22" t="s">
        <v>8</v>
      </c>
      <c r="C24" s="18">
        <f t="shared" ref="C24" si="10">SUM(C21:C23)</f>
        <v>1</v>
      </c>
      <c r="D24" s="17">
        <f>SUM(D20:D23)</f>
        <v>1</v>
      </c>
      <c r="E24" s="23"/>
      <c r="F24" s="19"/>
      <c r="G24" s="19"/>
      <c r="H24" s="24"/>
      <c r="I24" s="172"/>
      <c r="J24"/>
      <c r="K24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</row>
    <row r="25" spans="1:25" ht="15" customHeight="1" x14ac:dyDescent="0.2">
      <c r="A25" s="172"/>
      <c r="B25" s="16" t="s">
        <v>13</v>
      </c>
      <c r="C25" s="18">
        <v>0</v>
      </c>
      <c r="D25" s="17">
        <v>0</v>
      </c>
      <c r="E25" s="19">
        <v>0.06</v>
      </c>
      <c r="F25" s="19">
        <f t="shared" ref="F25" si="11">IF(D25-E25&gt;0,D25-E25,0)</f>
        <v>0</v>
      </c>
      <c r="G25" s="19">
        <f t="shared" ref="G25" si="12">D25+E25</f>
        <v>0.06</v>
      </c>
      <c r="H25" s="20"/>
      <c r="I25" s="172"/>
      <c r="J25"/>
      <c r="K25"/>
    </row>
    <row r="26" spans="1:25" s="75" customFormat="1" ht="15.75" customHeight="1" x14ac:dyDescent="0.2">
      <c r="A26" s="172"/>
      <c r="B26" s="16" t="s">
        <v>221</v>
      </c>
      <c r="C26" s="175">
        <v>1E-3</v>
      </c>
      <c r="D26" s="175"/>
      <c r="E26" s="175"/>
      <c r="F26" s="175"/>
      <c r="G26" s="175"/>
      <c r="H26" s="175"/>
      <c r="I26" s="172"/>
      <c r="J26"/>
      <c r="K26"/>
    </row>
    <row r="27" spans="1:25" s="75" customFormat="1" ht="18" customHeight="1" x14ac:dyDescent="0.2">
      <c r="A27" s="172"/>
      <c r="B27" s="169" t="s">
        <v>107</v>
      </c>
      <c r="C27" s="169"/>
      <c r="D27" s="169"/>
      <c r="E27" s="169"/>
      <c r="F27" s="169"/>
      <c r="G27" s="169"/>
      <c r="H27" s="169"/>
      <c r="I27" s="172"/>
      <c r="J27"/>
      <c r="K27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ht="18.75" customHeight="1" x14ac:dyDescent="0.2">
      <c r="A28" s="172"/>
      <c r="B28" s="218" t="s">
        <v>102</v>
      </c>
      <c r="C28" s="218"/>
      <c r="D28" s="218"/>
      <c r="E28" s="218"/>
      <c r="F28" s="218"/>
      <c r="G28" s="218"/>
      <c r="H28" s="218"/>
      <c r="I28" s="172"/>
      <c r="J28"/>
      <c r="K28"/>
    </row>
    <row r="29" spans="1:25" ht="18" x14ac:dyDescent="0.2">
      <c r="A29" s="172"/>
      <c r="B29" s="190" t="s">
        <v>64</v>
      </c>
      <c r="C29" s="191"/>
      <c r="D29" s="191"/>
      <c r="E29" s="191"/>
      <c r="F29" s="191"/>
      <c r="G29" s="191"/>
      <c r="H29" s="191"/>
      <c r="I29" s="172"/>
      <c r="J29"/>
      <c r="K29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</row>
    <row r="30" spans="1:25" ht="18" x14ac:dyDescent="0.2">
      <c r="A30" s="172"/>
      <c r="B30" s="219" t="s">
        <v>151</v>
      </c>
      <c r="C30" s="220"/>
      <c r="D30" s="220"/>
      <c r="E30" s="220"/>
      <c r="F30" s="220"/>
      <c r="G30" s="220"/>
      <c r="H30" s="220"/>
      <c r="I30" s="172"/>
    </row>
    <row r="31" spans="1:25" ht="45" x14ac:dyDescent="0.2">
      <c r="A31" s="172"/>
      <c r="B31" s="9" t="s">
        <v>0</v>
      </c>
      <c r="C31" s="131" t="s">
        <v>230</v>
      </c>
      <c r="D31" s="15" t="s">
        <v>231</v>
      </c>
      <c r="E31" s="9" t="s">
        <v>40</v>
      </c>
      <c r="F31" s="178" t="s">
        <v>10</v>
      </c>
      <c r="G31" s="179"/>
      <c r="H31" s="9" t="s">
        <v>70</v>
      </c>
      <c r="I31" s="172"/>
    </row>
    <row r="32" spans="1:25" ht="30" x14ac:dyDescent="0.2">
      <c r="A32" s="172"/>
      <c r="B32" s="16" t="s">
        <v>39</v>
      </c>
      <c r="C32" s="18">
        <v>0.3901</v>
      </c>
      <c r="D32" s="17">
        <v>0.38</v>
      </c>
      <c r="E32" s="19">
        <v>0.05</v>
      </c>
      <c r="F32" s="19">
        <f t="shared" ref="F32:F33" si="13">IF(D32-E32&gt;0,D32-E32,0)</f>
        <v>0.33</v>
      </c>
      <c r="G32" s="19">
        <f t="shared" ref="G32:G33" si="14">D32+E32</f>
        <v>0.43</v>
      </c>
      <c r="H32" s="20" t="s">
        <v>3</v>
      </c>
      <c r="I32" s="172"/>
    </row>
    <row r="33" spans="1:9" ht="25.5" customHeight="1" x14ac:dyDescent="0.2">
      <c r="A33" s="172"/>
      <c r="B33" s="16" t="s">
        <v>100</v>
      </c>
      <c r="C33" s="18">
        <v>0.6038</v>
      </c>
      <c r="D33" s="17">
        <v>0.6</v>
      </c>
      <c r="E33" s="19">
        <v>0.05</v>
      </c>
      <c r="F33" s="19">
        <f t="shared" si="13"/>
        <v>0.54999999999999993</v>
      </c>
      <c r="G33" s="19">
        <f t="shared" si="14"/>
        <v>0.65</v>
      </c>
      <c r="H33" s="20"/>
      <c r="I33" s="172"/>
    </row>
    <row r="34" spans="1:9" ht="28.5" customHeight="1" x14ac:dyDescent="0.2">
      <c r="A34" s="172"/>
      <c r="B34" s="16" t="s">
        <v>37</v>
      </c>
      <c r="C34" s="18">
        <v>6.1000000000000004E-3</v>
      </c>
      <c r="D34" s="17">
        <v>0.02</v>
      </c>
      <c r="E34" s="19"/>
      <c r="F34" s="19"/>
      <c r="G34" s="19"/>
      <c r="H34" s="20"/>
      <c r="I34" s="172"/>
    </row>
    <row r="35" spans="1:9" ht="18.75" customHeight="1" x14ac:dyDescent="0.2">
      <c r="A35" s="172"/>
      <c r="B35" s="16" t="s">
        <v>8</v>
      </c>
      <c r="C35" s="18">
        <f t="shared" ref="C35" si="15">SUM(C32:C34)</f>
        <v>1</v>
      </c>
      <c r="D35" s="17">
        <f t="shared" ref="D35" si="16">SUM(D32:D34)</f>
        <v>1</v>
      </c>
      <c r="E35" s="19"/>
      <c r="F35" s="19"/>
      <c r="G35" s="19"/>
      <c r="H35" s="20"/>
      <c r="I35" s="172"/>
    </row>
    <row r="36" spans="1:9" ht="22.5" customHeight="1" x14ac:dyDescent="0.2">
      <c r="A36" s="172"/>
      <c r="B36" s="16" t="s">
        <v>13</v>
      </c>
      <c r="C36" s="18">
        <v>0</v>
      </c>
      <c r="D36" s="17">
        <v>0</v>
      </c>
      <c r="E36" s="19">
        <v>0.06</v>
      </c>
      <c r="F36" s="19">
        <f t="shared" ref="F36" si="17">IF(D36-E36&gt;0,D36-E36,0)</f>
        <v>0</v>
      </c>
      <c r="G36" s="19">
        <f t="shared" ref="G36" si="18">D36+E36</f>
        <v>0.06</v>
      </c>
      <c r="H36" s="20"/>
      <c r="I36" s="172"/>
    </row>
    <row r="37" spans="1:9" ht="28.5" customHeight="1" x14ac:dyDescent="0.2">
      <c r="A37" s="172"/>
      <c r="B37" s="16" t="s">
        <v>221</v>
      </c>
      <c r="C37" s="175">
        <v>5.0000000000000001E-4</v>
      </c>
      <c r="D37" s="175"/>
      <c r="E37" s="175"/>
      <c r="F37" s="175"/>
      <c r="G37" s="175"/>
      <c r="H37" s="175"/>
      <c r="I37" s="172"/>
    </row>
    <row r="38" spans="1:9" ht="18.75" customHeight="1" x14ac:dyDescent="0.2">
      <c r="A38"/>
      <c r="B38" s="169" t="s">
        <v>106</v>
      </c>
      <c r="C38" s="169"/>
      <c r="D38" s="169"/>
      <c r="E38" s="169"/>
      <c r="F38" s="169"/>
      <c r="G38" s="169"/>
      <c r="H38" s="169"/>
      <c r="I38"/>
    </row>
    <row r="39" spans="1:9" ht="18.75" customHeight="1" x14ac:dyDescent="0.2">
      <c r="B39" s="14" t="s">
        <v>38</v>
      </c>
      <c r="C39" s="14"/>
      <c r="D39" s="14"/>
      <c r="E39" s="14"/>
      <c r="F39" s="14"/>
      <c r="G39"/>
    </row>
    <row r="40" spans="1:9" ht="18.75" customHeight="1" x14ac:dyDescent="0.2">
      <c r="B40" s="14" t="s">
        <v>69</v>
      </c>
      <c r="C40"/>
      <c r="D40"/>
      <c r="E40"/>
      <c r="F40"/>
      <c r="G40"/>
    </row>
    <row r="41" spans="1:9" ht="18.75" customHeight="1" x14ac:dyDescent="0.2">
      <c r="B41" s="14" t="s">
        <v>99</v>
      </c>
    </row>
    <row r="42" spans="1:9" s="214" customFormat="1" ht="18.75" customHeight="1" x14ac:dyDescent="0.2">
      <c r="A42" s="213"/>
    </row>
    <row r="43" spans="1:9" ht="18.75" customHeight="1" x14ac:dyDescent="0.2">
      <c r="B43" s="91"/>
    </row>
    <row r="44" spans="1:9" ht="18.75" customHeight="1" x14ac:dyDescent="0.2">
      <c r="B44" s="91"/>
    </row>
    <row r="45" spans="1:9" ht="18.75" hidden="1" customHeight="1" x14ac:dyDescent="0.2">
      <c r="B45" s="91"/>
    </row>
    <row r="46" spans="1:9" ht="45" hidden="1" customHeight="1" x14ac:dyDescent="0.2">
      <c r="B46" s="93" t="s">
        <v>0</v>
      </c>
      <c r="C46" s="95" t="s">
        <v>112</v>
      </c>
      <c r="D46" s="95"/>
      <c r="E46" s="94" t="s">
        <v>118</v>
      </c>
      <c r="F46" s="226" t="s">
        <v>119</v>
      </c>
      <c r="G46" s="227"/>
      <c r="H46" s="96" t="s">
        <v>110</v>
      </c>
    </row>
    <row r="47" spans="1:9" ht="30" hidden="1" customHeight="1" x14ac:dyDescent="0.2">
      <c r="B47" s="97" t="s">
        <v>29</v>
      </c>
      <c r="C47" s="98">
        <v>0.01</v>
      </c>
      <c r="D47" s="98"/>
      <c r="E47" s="98">
        <v>0.06</v>
      </c>
      <c r="F47" s="98">
        <v>0</v>
      </c>
      <c r="G47" s="98">
        <f>+C47+E47</f>
        <v>6.9999999999999993E-2</v>
      </c>
      <c r="H47" s="99" t="s">
        <v>81</v>
      </c>
    </row>
    <row r="48" spans="1:9" ht="30" hidden="1" customHeight="1" x14ac:dyDescent="0.2">
      <c r="B48" s="97" t="s">
        <v>41</v>
      </c>
      <c r="C48" s="98">
        <v>0.09</v>
      </c>
      <c r="D48" s="98"/>
      <c r="E48" s="98">
        <v>0.05</v>
      </c>
      <c r="F48" s="98">
        <f>+C48-E48</f>
        <v>3.9999999999999994E-2</v>
      </c>
      <c r="G48" s="98">
        <f>+C48+E48</f>
        <v>0.14000000000000001</v>
      </c>
      <c r="H48" s="99" t="s">
        <v>3</v>
      </c>
    </row>
    <row r="49" spans="2:8" s="75" customFormat="1" ht="27" hidden="1" customHeight="1" x14ac:dyDescent="0.2">
      <c r="B49" s="97" t="s">
        <v>100</v>
      </c>
      <c r="C49" s="98">
        <v>0.27</v>
      </c>
      <c r="D49" s="98"/>
      <c r="E49" s="98">
        <v>0.05</v>
      </c>
      <c r="F49" s="98">
        <f>+C49-E49</f>
        <v>0.22000000000000003</v>
      </c>
      <c r="G49" s="98">
        <f>+C49+E49</f>
        <v>0.32</v>
      </c>
      <c r="H49" s="100"/>
    </row>
    <row r="50" spans="2:8" ht="45" hidden="1" customHeight="1" x14ac:dyDescent="0.2">
      <c r="B50" s="97" t="s">
        <v>67</v>
      </c>
      <c r="C50" s="98">
        <v>0.55000000000000004</v>
      </c>
      <c r="D50" s="98"/>
      <c r="E50" s="98">
        <v>0.06</v>
      </c>
      <c r="F50" s="98">
        <f>+C50-E50</f>
        <v>0.49000000000000005</v>
      </c>
      <c r="G50" s="98">
        <f>+C50+E50</f>
        <v>0.6100000000000001</v>
      </c>
      <c r="H50" s="101" t="s">
        <v>68</v>
      </c>
    </row>
    <row r="51" spans="2:8" ht="19.5" hidden="1" customHeight="1" x14ac:dyDescent="0.2">
      <c r="B51" s="97" t="s">
        <v>120</v>
      </c>
      <c r="C51" s="98">
        <v>0.03</v>
      </c>
      <c r="D51" s="98"/>
      <c r="E51" s="98">
        <v>0.05</v>
      </c>
      <c r="F51" s="98">
        <v>0</v>
      </c>
      <c r="G51" s="98">
        <f>+C51+E51</f>
        <v>0.08</v>
      </c>
      <c r="H51" s="100"/>
    </row>
    <row r="52" spans="2:8" ht="24.75" hidden="1" customHeight="1" x14ac:dyDescent="0.2">
      <c r="B52" s="97" t="s">
        <v>37</v>
      </c>
      <c r="C52" s="98">
        <v>0.05</v>
      </c>
      <c r="D52" s="98"/>
      <c r="E52" s="98"/>
      <c r="F52" s="98"/>
      <c r="G52" s="98"/>
      <c r="H52" s="100"/>
    </row>
    <row r="53" spans="2:8" ht="18.75" hidden="1" customHeight="1" x14ac:dyDescent="0.2">
      <c r="B53" s="97" t="s">
        <v>8</v>
      </c>
      <c r="C53" s="98">
        <f>SUM(C47:C52)</f>
        <v>1</v>
      </c>
      <c r="D53" s="98"/>
      <c r="E53" s="98"/>
      <c r="F53" s="98"/>
      <c r="G53" s="98"/>
      <c r="H53" s="100"/>
    </row>
    <row r="54" spans="2:8" ht="21.75" hidden="1" customHeight="1" x14ac:dyDescent="0.2">
      <c r="B54" s="102" t="s">
        <v>13</v>
      </c>
      <c r="C54" s="103">
        <v>0.09</v>
      </c>
      <c r="D54" s="103"/>
      <c r="E54" s="103"/>
      <c r="F54" s="103"/>
      <c r="G54" s="103"/>
      <c r="H54" s="104"/>
    </row>
    <row r="55" spans="2:8" s="75" customFormat="1" ht="18" hidden="1" customHeight="1" x14ac:dyDescent="0.2">
      <c r="B55" s="92" t="s">
        <v>113</v>
      </c>
      <c r="C55" s="228"/>
      <c r="D55" s="228"/>
      <c r="E55" s="228"/>
      <c r="F55" s="228"/>
    </row>
    <row r="56" spans="2:8" s="75" customFormat="1" ht="14.25" hidden="1" customHeight="1" x14ac:dyDescent="0.2">
      <c r="B56"/>
      <c r="C56"/>
      <c r="D56"/>
      <c r="E56"/>
      <c r="F56"/>
      <c r="G56" s="28"/>
      <c r="H56" s="28"/>
    </row>
    <row r="57" spans="2:8" ht="14.25" hidden="1" customHeight="1" x14ac:dyDescent="0.2">
      <c r="B57"/>
      <c r="C57"/>
      <c r="D57"/>
      <c r="E57"/>
      <c r="F57"/>
    </row>
    <row r="58" spans="2:8" ht="14.25" hidden="1" customHeight="1" x14ac:dyDescent="0.2">
      <c r="B58" s="195"/>
      <c r="C58" s="194"/>
      <c r="D58" s="194"/>
      <c r="E58" s="194"/>
      <c r="F58" s="194"/>
      <c r="G58" s="194"/>
      <c r="H58" s="194"/>
    </row>
    <row r="59" spans="2:8" s="75" customFormat="1" ht="15" hidden="1" customHeight="1" x14ac:dyDescent="0.2">
      <c r="B59" s="201"/>
      <c r="C59" s="202"/>
      <c r="D59" s="202"/>
      <c r="E59" s="202"/>
      <c r="F59" s="202"/>
      <c r="G59" s="202"/>
      <c r="H59" s="202"/>
    </row>
    <row r="60" spans="2:8" ht="45" hidden="1" customHeight="1" x14ac:dyDescent="0.2">
      <c r="B60" s="93" t="s">
        <v>0</v>
      </c>
      <c r="C60" s="95" t="s">
        <v>112</v>
      </c>
      <c r="D60" s="95"/>
      <c r="E60" s="94" t="s">
        <v>118</v>
      </c>
      <c r="F60" s="226" t="s">
        <v>119</v>
      </c>
      <c r="G60" s="227"/>
      <c r="H60" s="96" t="s">
        <v>110</v>
      </c>
    </row>
    <row r="61" spans="2:8" s="75" customFormat="1" ht="30" hidden="1" x14ac:dyDescent="0.2">
      <c r="B61" s="97" t="s">
        <v>29</v>
      </c>
      <c r="C61" s="98">
        <v>0.68</v>
      </c>
      <c r="D61" s="98"/>
      <c r="E61" s="98">
        <v>0.06</v>
      </c>
      <c r="F61" s="98">
        <f>+C61-E61</f>
        <v>0.62000000000000011</v>
      </c>
      <c r="G61" s="98">
        <f>+C61+E61</f>
        <v>0.74</v>
      </c>
      <c r="H61" s="99" t="s">
        <v>81</v>
      </c>
    </row>
    <row r="62" spans="2:8" ht="30" hidden="1" x14ac:dyDescent="0.2">
      <c r="B62" s="97" t="s">
        <v>41</v>
      </c>
      <c r="C62" s="98">
        <v>0.02</v>
      </c>
      <c r="D62" s="98"/>
      <c r="E62" s="98">
        <v>0.05</v>
      </c>
      <c r="F62" s="98">
        <v>0</v>
      </c>
      <c r="G62" s="98">
        <f>+C62+E62</f>
        <v>7.0000000000000007E-2</v>
      </c>
      <c r="H62" s="99" t="s">
        <v>3</v>
      </c>
    </row>
    <row r="63" spans="2:8" ht="15" hidden="1" x14ac:dyDescent="0.2">
      <c r="B63" s="97" t="s">
        <v>100</v>
      </c>
      <c r="C63" s="98">
        <v>0.27</v>
      </c>
      <c r="D63" s="98"/>
      <c r="E63" s="98">
        <v>0.05</v>
      </c>
      <c r="F63" s="98">
        <f>+C63-E63</f>
        <v>0.22000000000000003</v>
      </c>
      <c r="G63" s="98">
        <f>+C63+E63</f>
        <v>0.32</v>
      </c>
      <c r="H63" s="100"/>
    </row>
    <row r="64" spans="2:8" ht="15" hidden="1" x14ac:dyDescent="0.2">
      <c r="B64" s="97" t="s">
        <v>120</v>
      </c>
      <c r="C64" s="98">
        <v>0.01</v>
      </c>
      <c r="D64" s="98"/>
      <c r="E64" s="98">
        <v>0.05</v>
      </c>
      <c r="F64" s="98">
        <v>0</v>
      </c>
      <c r="G64" s="98">
        <f>+C64+E64</f>
        <v>6.0000000000000005E-2</v>
      </c>
      <c r="H64" s="100"/>
    </row>
    <row r="65" spans="2:8" ht="15" hidden="1" x14ac:dyDescent="0.2">
      <c r="B65" s="97" t="s">
        <v>37</v>
      </c>
      <c r="C65" s="98">
        <v>0.02</v>
      </c>
      <c r="D65" s="98"/>
      <c r="E65" s="98"/>
      <c r="F65" s="98"/>
      <c r="G65" s="98"/>
      <c r="H65" s="100"/>
    </row>
    <row r="66" spans="2:8" ht="15" hidden="1" x14ac:dyDescent="0.2">
      <c r="B66" s="97" t="s">
        <v>8</v>
      </c>
      <c r="C66" s="98">
        <f>SUM(C61:C65)</f>
        <v>1</v>
      </c>
      <c r="D66" s="98"/>
      <c r="E66" s="98"/>
      <c r="F66" s="98"/>
      <c r="G66" s="98"/>
      <c r="H66" s="100"/>
    </row>
    <row r="67" spans="2:8" s="75" customFormat="1" ht="15.75" hidden="1" thickBot="1" x14ac:dyDescent="0.25">
      <c r="B67" s="102" t="s">
        <v>13</v>
      </c>
      <c r="C67" s="103">
        <v>0.2</v>
      </c>
      <c r="D67" s="103"/>
      <c r="E67" s="103"/>
      <c r="F67" s="103"/>
      <c r="G67" s="103"/>
      <c r="H67" s="104"/>
    </row>
    <row r="68" spans="2:8" s="75" customFormat="1" ht="18" hidden="1" x14ac:dyDescent="0.2">
      <c r="B68" s="92" t="s">
        <v>113</v>
      </c>
      <c r="C68" s="189"/>
      <c r="D68" s="189"/>
      <c r="E68" s="189"/>
      <c r="F68" s="189"/>
    </row>
    <row r="69" spans="2:8" hidden="1" x14ac:dyDescent="0.2">
      <c r="B69"/>
      <c r="C69"/>
      <c r="D69"/>
      <c r="E69"/>
      <c r="F69"/>
    </row>
    <row r="70" spans="2:8" hidden="1" x14ac:dyDescent="0.2">
      <c r="B70" s="222" t="s">
        <v>123</v>
      </c>
      <c r="C70" s="223"/>
      <c r="D70" s="223"/>
      <c r="E70" s="223"/>
      <c r="F70" s="223"/>
    </row>
    <row r="71" spans="2:8" ht="18" hidden="1" x14ac:dyDescent="0.2">
      <c r="B71" s="224"/>
      <c r="C71" s="225"/>
      <c r="D71" s="225"/>
      <c r="E71" s="225"/>
      <c r="F71" s="225"/>
    </row>
    <row r="72" spans="2:8" ht="15" hidden="1" x14ac:dyDescent="0.2">
      <c r="B72" s="93" t="s">
        <v>0</v>
      </c>
      <c r="C72" s="199" t="s">
        <v>119</v>
      </c>
      <c r="D72" s="199"/>
      <c r="E72" s="200"/>
      <c r="F72" s="96" t="s">
        <v>110</v>
      </c>
    </row>
    <row r="73" spans="2:8" ht="30" hidden="1" x14ac:dyDescent="0.2">
      <c r="B73" s="97" t="s">
        <v>41</v>
      </c>
      <c r="C73" s="98" t="e">
        <f>+#REF!-#REF!</f>
        <v>#REF!</v>
      </c>
      <c r="D73" s="98"/>
      <c r="E73" s="98" t="e">
        <f>+#REF!+#REF!</f>
        <v>#REF!</v>
      </c>
      <c r="F73" s="99" t="s">
        <v>3</v>
      </c>
    </row>
    <row r="74" spans="2:8" ht="15" hidden="1" x14ac:dyDescent="0.2">
      <c r="B74" s="97" t="s">
        <v>100</v>
      </c>
      <c r="C74" s="98" t="e">
        <f>+#REF!-#REF!</f>
        <v>#REF!</v>
      </c>
      <c r="D74" s="98"/>
      <c r="E74" s="98" t="e">
        <f>+#REF!+#REF!</f>
        <v>#REF!</v>
      </c>
      <c r="F74" s="100"/>
    </row>
    <row r="75" spans="2:8" ht="75" hidden="1" x14ac:dyDescent="0.2">
      <c r="B75" s="97" t="s">
        <v>67</v>
      </c>
      <c r="C75" s="98" t="e">
        <f>+#REF!-#REF!</f>
        <v>#REF!</v>
      </c>
      <c r="D75" s="98"/>
      <c r="E75" s="98" t="e">
        <f>+#REF!+#REF!</f>
        <v>#REF!</v>
      </c>
      <c r="F75" s="101" t="s">
        <v>68</v>
      </c>
    </row>
    <row r="76" spans="2:8" ht="15" hidden="1" x14ac:dyDescent="0.2">
      <c r="B76" s="97" t="s">
        <v>37</v>
      </c>
      <c r="C76" s="98"/>
      <c r="D76" s="98"/>
      <c r="E76" s="98"/>
      <c r="F76" s="100"/>
    </row>
    <row r="77" spans="2:8" ht="15" hidden="1" x14ac:dyDescent="0.2">
      <c r="B77" s="97" t="s">
        <v>8</v>
      </c>
      <c r="C77" s="98"/>
      <c r="D77" s="98"/>
      <c r="E77" s="98"/>
      <c r="F77" s="100"/>
    </row>
    <row r="78" spans="2:8" ht="15.75" hidden="1" thickBot="1" x14ac:dyDescent="0.25">
      <c r="B78" s="102" t="s">
        <v>13</v>
      </c>
      <c r="C78" s="103"/>
      <c r="D78" s="103"/>
      <c r="E78" s="103"/>
      <c r="F78" s="104"/>
    </row>
    <row r="79" spans="2:8" s="75" customFormat="1" ht="18" hidden="1" x14ac:dyDescent="0.2">
      <c r="B79" s="92" t="s">
        <v>113</v>
      </c>
      <c r="C79" s="189"/>
      <c r="D79" s="189"/>
      <c r="E79" s="189"/>
      <c r="F79" s="189"/>
    </row>
    <row r="80" spans="2:8" hidden="1" x14ac:dyDescent="0.2"/>
    <row r="81" spans="2:6" hidden="1" x14ac:dyDescent="0.2">
      <c r="B81" s="222" t="s">
        <v>124</v>
      </c>
      <c r="C81" s="223"/>
      <c r="D81" s="223"/>
      <c r="E81" s="223"/>
      <c r="F81" s="223"/>
    </row>
    <row r="82" spans="2:6" ht="18" hidden="1" x14ac:dyDescent="0.2">
      <c r="B82" s="224"/>
      <c r="C82" s="225"/>
      <c r="D82" s="225"/>
      <c r="E82" s="225"/>
      <c r="F82" s="225"/>
    </row>
    <row r="83" spans="2:6" ht="15" hidden="1" x14ac:dyDescent="0.2">
      <c r="B83" s="93" t="s">
        <v>0</v>
      </c>
      <c r="C83" s="199" t="s">
        <v>119</v>
      </c>
      <c r="D83" s="199"/>
      <c r="E83" s="200"/>
      <c r="F83" s="96" t="s">
        <v>110</v>
      </c>
    </row>
    <row r="84" spans="2:6" ht="15" hidden="1" x14ac:dyDescent="0.2">
      <c r="B84" s="97" t="s">
        <v>125</v>
      </c>
      <c r="C84" s="98" t="e">
        <f>+#REF!-#REF!</f>
        <v>#REF!</v>
      </c>
      <c r="D84" s="98"/>
      <c r="E84" s="98" t="e">
        <f>+#REF!+#REF!</f>
        <v>#REF!</v>
      </c>
      <c r="F84" s="99" t="s">
        <v>3</v>
      </c>
    </row>
    <row r="85" spans="2:6" ht="45" hidden="1" x14ac:dyDescent="0.2">
      <c r="B85" s="97" t="s">
        <v>67</v>
      </c>
      <c r="C85" s="98" t="e">
        <f>+#REF!-#REF!</f>
        <v>#REF!</v>
      </c>
      <c r="D85" s="98"/>
      <c r="E85" s="98" t="e">
        <f>+#REF!+#REF!</f>
        <v>#REF!</v>
      </c>
      <c r="F85" s="101" t="s">
        <v>126</v>
      </c>
    </row>
    <row r="86" spans="2:6" ht="15" hidden="1" x14ac:dyDescent="0.2">
      <c r="B86" s="97" t="s">
        <v>37</v>
      </c>
      <c r="C86" s="98" t="e">
        <f>+#REF!-#REF!</f>
        <v>#REF!</v>
      </c>
      <c r="D86" s="98"/>
      <c r="E86" s="98" t="e">
        <f>+#REF!+#REF!</f>
        <v>#REF!</v>
      </c>
      <c r="F86" s="100"/>
    </row>
    <row r="87" spans="2:6" ht="15" hidden="1" x14ac:dyDescent="0.2">
      <c r="B87" s="97" t="s">
        <v>8</v>
      </c>
      <c r="C87" s="98"/>
      <c r="D87" s="98"/>
      <c r="E87" s="98"/>
      <c r="F87" s="100"/>
    </row>
    <row r="88" spans="2:6" ht="15.75" hidden="1" thickBot="1" x14ac:dyDescent="0.25">
      <c r="B88" s="102" t="s">
        <v>13</v>
      </c>
      <c r="C88" s="103">
        <v>0.9</v>
      </c>
      <c r="D88" s="103"/>
      <c r="E88" s="103">
        <v>1.02</v>
      </c>
      <c r="F88" s="104"/>
    </row>
    <row r="89" spans="2:6" s="75" customFormat="1" ht="18" hidden="1" x14ac:dyDescent="0.2">
      <c r="B89" s="92" t="s">
        <v>113</v>
      </c>
      <c r="C89" s="189"/>
      <c r="D89" s="189"/>
      <c r="E89" s="189"/>
      <c r="F89" s="189"/>
    </row>
    <row r="90" spans="2:6" hidden="1" x14ac:dyDescent="0.2">
      <c r="B90"/>
      <c r="C90"/>
      <c r="D90"/>
      <c r="E90"/>
      <c r="F90"/>
    </row>
    <row r="91" spans="2:6" hidden="1" x14ac:dyDescent="0.2">
      <c r="B91" s="222" t="s">
        <v>127</v>
      </c>
      <c r="C91" s="223"/>
      <c r="D91" s="223"/>
      <c r="E91" s="223"/>
      <c r="F91" s="223"/>
    </row>
    <row r="92" spans="2:6" ht="18" hidden="1" x14ac:dyDescent="0.2">
      <c r="B92" s="224"/>
      <c r="C92" s="225"/>
      <c r="D92" s="225"/>
      <c r="E92" s="225"/>
      <c r="F92" s="225"/>
    </row>
    <row r="93" spans="2:6" ht="15" hidden="1" x14ac:dyDescent="0.2">
      <c r="B93" s="93" t="s">
        <v>0</v>
      </c>
      <c r="C93" s="199" t="s">
        <v>119</v>
      </c>
      <c r="D93" s="199"/>
      <c r="E93" s="200"/>
      <c r="F93" s="96" t="s">
        <v>110</v>
      </c>
    </row>
    <row r="94" spans="2:6" ht="15" hidden="1" x14ac:dyDescent="0.2">
      <c r="B94" s="97" t="s">
        <v>29</v>
      </c>
      <c r="C94" s="98" t="e">
        <f>+#REF!-#REF!</f>
        <v>#REF!</v>
      </c>
      <c r="D94" s="98"/>
      <c r="E94" s="98" t="e">
        <f>+#REF!+#REF!</f>
        <v>#REF!</v>
      </c>
      <c r="F94" s="99" t="s">
        <v>128</v>
      </c>
    </row>
    <row r="95" spans="2:6" ht="15" hidden="1" x14ac:dyDescent="0.2">
      <c r="B95" s="97" t="s">
        <v>125</v>
      </c>
      <c r="C95" s="98" t="e">
        <f>+#REF!-#REF!</f>
        <v>#REF!</v>
      </c>
      <c r="D95" s="98"/>
      <c r="E95" s="98" t="e">
        <f>+#REF!+#REF!</f>
        <v>#REF!</v>
      </c>
      <c r="F95" s="99"/>
    </row>
    <row r="96" spans="2:6" ht="15" hidden="1" x14ac:dyDescent="0.2">
      <c r="B96" s="97" t="s">
        <v>37</v>
      </c>
      <c r="C96" s="98" t="e">
        <f>+#REF!-#REF!</f>
        <v>#REF!</v>
      </c>
      <c r="D96" s="98"/>
      <c r="E96" s="98" t="e">
        <f>+#REF!+#REF!</f>
        <v>#REF!</v>
      </c>
      <c r="F96" s="100"/>
    </row>
    <row r="97" spans="2:6" ht="15" hidden="1" x14ac:dyDescent="0.2">
      <c r="B97" s="97" t="s">
        <v>8</v>
      </c>
      <c r="C97" s="98"/>
      <c r="D97" s="98"/>
      <c r="E97" s="98"/>
      <c r="F97" s="100"/>
    </row>
    <row r="98" spans="2:6" ht="15.75" hidden="1" thickBot="1" x14ac:dyDescent="0.25">
      <c r="B98" s="102" t="s">
        <v>13</v>
      </c>
      <c r="C98" s="103" t="e">
        <f>+#REF!-#REF!</f>
        <v>#REF!</v>
      </c>
      <c r="D98" s="103"/>
      <c r="E98" s="103" t="e">
        <f>+#REF!+#REF!</f>
        <v>#REF!</v>
      </c>
      <c r="F98" s="104"/>
    </row>
    <row r="99" spans="2:6" s="75" customFormat="1" ht="18" hidden="1" x14ac:dyDescent="0.2">
      <c r="B99" s="92" t="s">
        <v>113</v>
      </c>
      <c r="C99" s="189"/>
      <c r="D99" s="189"/>
      <c r="E99" s="189"/>
      <c r="F99" s="189"/>
    </row>
  </sheetData>
  <mergeCells count="40">
    <mergeCell ref="F46:G46"/>
    <mergeCell ref="C55:F55"/>
    <mergeCell ref="F60:G60"/>
    <mergeCell ref="C68:F68"/>
    <mergeCell ref="B59:H59"/>
    <mergeCell ref="B58:H58"/>
    <mergeCell ref="C99:F99"/>
    <mergeCell ref="B70:F70"/>
    <mergeCell ref="B71:F71"/>
    <mergeCell ref="C72:E72"/>
    <mergeCell ref="C79:F79"/>
    <mergeCell ref="B81:F81"/>
    <mergeCell ref="B82:F82"/>
    <mergeCell ref="C83:E83"/>
    <mergeCell ref="C89:F89"/>
    <mergeCell ref="B91:F91"/>
    <mergeCell ref="B92:F92"/>
    <mergeCell ref="C93:E93"/>
    <mergeCell ref="B1:H1"/>
    <mergeCell ref="B29:H29"/>
    <mergeCell ref="F31:G31"/>
    <mergeCell ref="B30:H30"/>
    <mergeCell ref="C37:H37"/>
    <mergeCell ref="B17:H17"/>
    <mergeCell ref="B18:H18"/>
    <mergeCell ref="C26:H26"/>
    <mergeCell ref="B3:H3"/>
    <mergeCell ref="B4:H4"/>
    <mergeCell ref="F5:G5"/>
    <mergeCell ref="C14:H14"/>
    <mergeCell ref="F19:G19"/>
    <mergeCell ref="B2:H2"/>
    <mergeCell ref="A42:XFD42"/>
    <mergeCell ref="B15:H15"/>
    <mergeCell ref="B16:H16"/>
    <mergeCell ref="B27:H27"/>
    <mergeCell ref="B28:H28"/>
    <mergeCell ref="B38:H38"/>
    <mergeCell ref="A3:A37"/>
    <mergeCell ref="I3:I37"/>
  </mergeCells>
  <pageMargins left="0.70866141732283472" right="0.70866141732283472" top="0.33" bottom="0.42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G70"/>
  <sheetViews>
    <sheetView showGridLines="0" rightToLeft="1" zoomScale="80" zoomScaleNormal="80" workbookViewId="0">
      <selection activeCell="L20" sqref="L20"/>
    </sheetView>
  </sheetViews>
  <sheetFormatPr defaultColWidth="8" defaultRowHeight="14.25" x14ac:dyDescent="0.2"/>
  <cols>
    <col min="1" max="1" width="8" style="28"/>
    <col min="2" max="2" width="52.75" style="28" bestFit="1" customWidth="1"/>
    <col min="3" max="3" width="31.375" style="28" bestFit="1" customWidth="1"/>
    <col min="4" max="4" width="30.25" style="28" bestFit="1" customWidth="1"/>
    <col min="5" max="5" width="10.75" style="28" bestFit="1" customWidth="1"/>
    <col min="6" max="6" width="5" style="28" bestFit="1" customWidth="1"/>
    <col min="7" max="7" width="45.375" style="28" customWidth="1"/>
    <col min="8" max="16384" width="8" style="28"/>
  </cols>
  <sheetData>
    <row r="1" spans="2:7" customFormat="1" ht="27.6" customHeight="1" x14ac:dyDescent="0.2"/>
    <row r="2" spans="2:7" customFormat="1" ht="27.6" customHeight="1" thickBot="1" x14ac:dyDescent="0.25"/>
    <row r="3" spans="2:7" s="75" customFormat="1" ht="15" thickBot="1" x14ac:dyDescent="0.25">
      <c r="B3" s="222" t="s">
        <v>117</v>
      </c>
      <c r="C3" s="223"/>
      <c r="D3" s="223"/>
      <c r="E3" s="223"/>
      <c r="F3" s="223"/>
      <c r="G3" s="223"/>
    </row>
    <row r="4" spans="2:7" s="75" customFormat="1" ht="15" thickBot="1" x14ac:dyDescent="0.25">
      <c r="B4" s="222" t="s">
        <v>147</v>
      </c>
      <c r="C4" s="223"/>
      <c r="D4" s="223"/>
      <c r="E4" s="223"/>
      <c r="F4" s="223"/>
      <c r="G4" s="223"/>
    </row>
    <row r="5" spans="2:7" s="75" customFormat="1" ht="15" x14ac:dyDescent="0.2">
      <c r="B5" s="93" t="s">
        <v>0</v>
      </c>
      <c r="C5" s="95" t="s">
        <v>112</v>
      </c>
      <c r="D5" s="94" t="s">
        <v>118</v>
      </c>
      <c r="E5" s="199" t="s">
        <v>119</v>
      </c>
      <c r="F5" s="200"/>
      <c r="G5" s="96" t="s">
        <v>110</v>
      </c>
    </row>
    <row r="6" spans="2:7" ht="30" x14ac:dyDescent="0.2">
      <c r="B6" s="97" t="s">
        <v>29</v>
      </c>
      <c r="C6" s="98">
        <v>0.18</v>
      </c>
      <c r="D6" s="98">
        <v>0.06</v>
      </c>
      <c r="E6" s="98">
        <f>+C6-D6</f>
        <v>0.12</v>
      </c>
      <c r="F6" s="98">
        <f t="shared" ref="F6:F11" si="0">+C6+D6</f>
        <v>0.24</v>
      </c>
      <c r="G6" s="99" t="s">
        <v>81</v>
      </c>
    </row>
    <row r="7" spans="2:7" ht="30" x14ac:dyDescent="0.2">
      <c r="B7" s="97" t="s">
        <v>41</v>
      </c>
      <c r="C7" s="98">
        <v>7.0000000000000007E-2</v>
      </c>
      <c r="D7" s="98">
        <v>0.05</v>
      </c>
      <c r="E7" s="98">
        <f>+C7-D7</f>
        <v>2.0000000000000004E-2</v>
      </c>
      <c r="F7" s="98">
        <f t="shared" si="0"/>
        <v>0.12000000000000001</v>
      </c>
      <c r="G7" s="99" t="s">
        <v>3</v>
      </c>
    </row>
    <row r="8" spans="2:7" ht="15" x14ac:dyDescent="0.2">
      <c r="B8" s="97" t="s">
        <v>100</v>
      </c>
      <c r="C8" s="98">
        <v>0.27</v>
      </c>
      <c r="D8" s="98">
        <v>0.05</v>
      </c>
      <c r="E8" s="98">
        <f>+C8-D8</f>
        <v>0.22000000000000003</v>
      </c>
      <c r="F8" s="98">
        <f t="shared" si="0"/>
        <v>0.32</v>
      </c>
      <c r="G8" s="100"/>
    </row>
    <row r="9" spans="2:7" ht="45" x14ac:dyDescent="0.2">
      <c r="B9" s="97" t="s">
        <v>67</v>
      </c>
      <c r="C9" s="98">
        <v>0.44</v>
      </c>
      <c r="D9" s="98">
        <v>0.06</v>
      </c>
      <c r="E9" s="98">
        <f>+C9-D9</f>
        <v>0.38</v>
      </c>
      <c r="F9" s="98">
        <f t="shared" si="0"/>
        <v>0.5</v>
      </c>
      <c r="G9" s="101" t="s">
        <v>68</v>
      </c>
    </row>
    <row r="10" spans="2:7" ht="15" x14ac:dyDescent="0.2">
      <c r="B10" s="97" t="s">
        <v>120</v>
      </c>
      <c r="C10" s="98">
        <v>0.02</v>
      </c>
      <c r="D10" s="98">
        <v>0.05</v>
      </c>
      <c r="E10" s="98">
        <v>0</v>
      </c>
      <c r="F10" s="98">
        <f t="shared" si="0"/>
        <v>7.0000000000000007E-2</v>
      </c>
      <c r="G10" s="100"/>
    </row>
    <row r="11" spans="2:7" ht="15" x14ac:dyDescent="0.2">
      <c r="B11" s="97" t="s">
        <v>37</v>
      </c>
      <c r="C11" s="98">
        <v>0.02</v>
      </c>
      <c r="D11" s="98"/>
      <c r="E11" s="98">
        <f>+C11-D11</f>
        <v>0.02</v>
      </c>
      <c r="F11" s="98">
        <f t="shared" si="0"/>
        <v>0.02</v>
      </c>
      <c r="G11" s="100"/>
    </row>
    <row r="12" spans="2:7" ht="15" x14ac:dyDescent="0.2">
      <c r="B12" s="97" t="s">
        <v>8</v>
      </c>
      <c r="C12" s="98">
        <f>SUM(C6:C11)</f>
        <v>1</v>
      </c>
      <c r="D12" s="98"/>
      <c r="E12" s="98"/>
      <c r="F12" s="98"/>
      <c r="G12" s="100"/>
    </row>
    <row r="13" spans="2:7" s="75" customFormat="1" ht="15.75" thickBot="1" x14ac:dyDescent="0.25">
      <c r="B13" s="102" t="s">
        <v>13</v>
      </c>
      <c r="C13" s="103">
        <v>0.1</v>
      </c>
      <c r="D13" s="103"/>
      <c r="E13" s="103"/>
      <c r="F13" s="103"/>
      <c r="G13" s="104"/>
    </row>
    <row r="14" spans="2:7" s="75" customFormat="1" ht="18" x14ac:dyDescent="0.2">
      <c r="B14" s="92" t="s">
        <v>113</v>
      </c>
      <c r="C14" s="105">
        <v>1E-3</v>
      </c>
      <c r="D14" s="188"/>
      <c r="E14" s="189"/>
      <c r="F14" s="189"/>
      <c r="G14" s="189"/>
    </row>
    <row r="15" spans="2:7" ht="15" thickBot="1" x14ac:dyDescent="0.25">
      <c r="B15"/>
      <c r="C15"/>
      <c r="D15"/>
      <c r="E15"/>
      <c r="F15"/>
      <c r="G15"/>
    </row>
    <row r="16" spans="2:7" ht="15" thickBot="1" x14ac:dyDescent="0.25">
      <c r="B16" s="222" t="s">
        <v>121</v>
      </c>
      <c r="C16" s="223"/>
      <c r="D16" s="223"/>
      <c r="E16" s="223"/>
      <c r="F16" s="223"/>
      <c r="G16" s="223"/>
    </row>
    <row r="17" spans="2:7" ht="15" thickBot="1" x14ac:dyDescent="0.25">
      <c r="B17" s="222" t="s">
        <v>146</v>
      </c>
      <c r="C17" s="223"/>
      <c r="D17" s="223"/>
      <c r="E17" s="223"/>
      <c r="F17" s="223"/>
      <c r="G17" s="223"/>
    </row>
    <row r="18" spans="2:7" ht="15" x14ac:dyDescent="0.2">
      <c r="B18" s="93" t="s">
        <v>0</v>
      </c>
      <c r="C18" s="95" t="s">
        <v>112</v>
      </c>
      <c r="D18" s="94" t="s">
        <v>118</v>
      </c>
      <c r="E18" s="199" t="s">
        <v>119</v>
      </c>
      <c r="F18" s="200"/>
      <c r="G18" s="96" t="s">
        <v>110</v>
      </c>
    </row>
    <row r="19" spans="2:7" ht="30" x14ac:dyDescent="0.2">
      <c r="B19" s="97" t="s">
        <v>29</v>
      </c>
      <c r="C19" s="98">
        <v>0.01</v>
      </c>
      <c r="D19" s="98">
        <v>0.06</v>
      </c>
      <c r="E19" s="98">
        <v>0</v>
      </c>
      <c r="F19" s="98">
        <f>+C19+D19</f>
        <v>6.9999999999999993E-2</v>
      </c>
      <c r="G19" s="99" t="s">
        <v>81</v>
      </c>
    </row>
    <row r="20" spans="2:7" ht="30" x14ac:dyDescent="0.2">
      <c r="B20" s="97" t="s">
        <v>41</v>
      </c>
      <c r="C20" s="98">
        <v>0.09</v>
      </c>
      <c r="D20" s="98">
        <v>0.05</v>
      </c>
      <c r="E20" s="98">
        <f>+C20-D20</f>
        <v>3.9999999999999994E-2</v>
      </c>
      <c r="F20" s="98">
        <f>+C20+D20</f>
        <v>0.14000000000000001</v>
      </c>
      <c r="G20" s="99" t="s">
        <v>3</v>
      </c>
    </row>
    <row r="21" spans="2:7" s="75" customFormat="1" ht="15" x14ac:dyDescent="0.2">
      <c r="B21" s="97" t="s">
        <v>100</v>
      </c>
      <c r="C21" s="98">
        <v>0.27</v>
      </c>
      <c r="D21" s="98">
        <v>0.05</v>
      </c>
      <c r="E21" s="98">
        <f>+C21-D21</f>
        <v>0.22000000000000003</v>
      </c>
      <c r="F21" s="98">
        <f>+C21+D21</f>
        <v>0.32</v>
      </c>
      <c r="G21" s="100"/>
    </row>
    <row r="22" spans="2:7" ht="45" x14ac:dyDescent="0.2">
      <c r="B22" s="97" t="s">
        <v>67</v>
      </c>
      <c r="C22" s="98">
        <v>0.55000000000000004</v>
      </c>
      <c r="D22" s="98">
        <v>0.06</v>
      </c>
      <c r="E22" s="98">
        <f>+C22-D22</f>
        <v>0.49000000000000005</v>
      </c>
      <c r="F22" s="98">
        <f>+C22+D22</f>
        <v>0.6100000000000001</v>
      </c>
      <c r="G22" s="101" t="s">
        <v>68</v>
      </c>
    </row>
    <row r="23" spans="2:7" ht="15" x14ac:dyDescent="0.2">
      <c r="B23" s="97" t="s">
        <v>120</v>
      </c>
      <c r="C23" s="98">
        <v>0.03</v>
      </c>
      <c r="D23" s="98">
        <v>0.05</v>
      </c>
      <c r="E23" s="98">
        <v>0</v>
      </c>
      <c r="F23" s="98">
        <f>+C23+D23</f>
        <v>0.08</v>
      </c>
      <c r="G23" s="100"/>
    </row>
    <row r="24" spans="2:7" ht="15" x14ac:dyDescent="0.2">
      <c r="B24" s="97" t="s">
        <v>37</v>
      </c>
      <c r="C24" s="98">
        <v>0.05</v>
      </c>
      <c r="D24" s="98"/>
      <c r="E24" s="98"/>
      <c r="F24" s="98"/>
      <c r="G24" s="100"/>
    </row>
    <row r="25" spans="2:7" ht="15" x14ac:dyDescent="0.2">
      <c r="B25" s="97" t="s">
        <v>8</v>
      </c>
      <c r="C25" s="98">
        <f>SUM(C19:C24)</f>
        <v>1</v>
      </c>
      <c r="D25" s="98"/>
      <c r="E25" s="98"/>
      <c r="F25" s="98"/>
      <c r="G25" s="100"/>
    </row>
    <row r="26" spans="2:7" ht="15.75" thickBot="1" x14ac:dyDescent="0.25">
      <c r="B26" s="102" t="s">
        <v>13</v>
      </c>
      <c r="C26" s="103">
        <v>0.09</v>
      </c>
      <c r="D26" s="103"/>
      <c r="E26" s="103"/>
      <c r="F26" s="103"/>
      <c r="G26" s="104"/>
    </row>
    <row r="27" spans="2:7" s="75" customFormat="1" ht="18" x14ac:dyDescent="0.2">
      <c r="B27" s="92" t="s">
        <v>113</v>
      </c>
      <c r="C27" s="105">
        <v>5.0000000000000001E-4</v>
      </c>
      <c r="D27" s="188"/>
      <c r="E27" s="189"/>
      <c r="F27" s="189"/>
      <c r="G27" s="189"/>
    </row>
    <row r="28" spans="2:7" ht="15" thickBot="1" x14ac:dyDescent="0.25">
      <c r="B28"/>
      <c r="C28"/>
      <c r="D28"/>
      <c r="E28"/>
      <c r="F28"/>
      <c r="G28"/>
    </row>
    <row r="29" spans="2:7" ht="15" thickBot="1" x14ac:dyDescent="0.25">
      <c r="B29" s="222" t="s">
        <v>122</v>
      </c>
      <c r="C29" s="223"/>
      <c r="D29" s="223"/>
      <c r="E29" s="223"/>
      <c r="F29" s="223"/>
      <c r="G29" s="223"/>
    </row>
    <row r="30" spans="2:7" s="75" customFormat="1" ht="15" thickBot="1" x14ac:dyDescent="0.25">
      <c r="B30" s="222" t="s">
        <v>148</v>
      </c>
      <c r="C30" s="223"/>
      <c r="D30" s="223"/>
      <c r="E30" s="223"/>
      <c r="F30" s="223"/>
      <c r="G30" s="223"/>
    </row>
    <row r="31" spans="2:7" ht="15" x14ac:dyDescent="0.2">
      <c r="B31" s="93" t="s">
        <v>0</v>
      </c>
      <c r="C31" s="95" t="s">
        <v>112</v>
      </c>
      <c r="D31" s="94" t="s">
        <v>118</v>
      </c>
      <c r="E31" s="199" t="s">
        <v>119</v>
      </c>
      <c r="F31" s="200"/>
      <c r="G31" s="96" t="s">
        <v>110</v>
      </c>
    </row>
    <row r="32" spans="2:7" s="75" customFormat="1" ht="30" x14ac:dyDescent="0.2">
      <c r="B32" s="97" t="s">
        <v>29</v>
      </c>
      <c r="C32" s="98">
        <v>0.68</v>
      </c>
      <c r="D32" s="98">
        <v>0.06</v>
      </c>
      <c r="E32" s="98">
        <f>+C32-D32</f>
        <v>0.62000000000000011</v>
      </c>
      <c r="F32" s="98">
        <f>+C32+D32</f>
        <v>0.74</v>
      </c>
      <c r="G32" s="99" t="s">
        <v>81</v>
      </c>
    </row>
    <row r="33" spans="2:7" ht="30" x14ac:dyDescent="0.2">
      <c r="B33" s="97" t="s">
        <v>41</v>
      </c>
      <c r="C33" s="98">
        <v>0.02</v>
      </c>
      <c r="D33" s="98">
        <v>0.05</v>
      </c>
      <c r="E33" s="98">
        <v>0</v>
      </c>
      <c r="F33" s="98">
        <f>+C33+D33</f>
        <v>7.0000000000000007E-2</v>
      </c>
      <c r="G33" s="99" t="s">
        <v>3</v>
      </c>
    </row>
    <row r="34" spans="2:7" ht="15" x14ac:dyDescent="0.2">
      <c r="B34" s="97" t="s">
        <v>100</v>
      </c>
      <c r="C34" s="98">
        <v>0.27</v>
      </c>
      <c r="D34" s="98">
        <v>0.05</v>
      </c>
      <c r="E34" s="98">
        <f>+C34-D34</f>
        <v>0.22000000000000003</v>
      </c>
      <c r="F34" s="98">
        <f>+C34+D34</f>
        <v>0.32</v>
      </c>
      <c r="G34" s="100"/>
    </row>
    <row r="35" spans="2:7" ht="15" x14ac:dyDescent="0.2">
      <c r="B35" s="97" t="s">
        <v>120</v>
      </c>
      <c r="C35" s="98">
        <v>0.01</v>
      </c>
      <c r="D35" s="98">
        <v>0.05</v>
      </c>
      <c r="E35" s="98">
        <v>0</v>
      </c>
      <c r="F35" s="98">
        <f>+C35+D35</f>
        <v>6.0000000000000005E-2</v>
      </c>
      <c r="G35" s="100"/>
    </row>
    <row r="36" spans="2:7" ht="15" x14ac:dyDescent="0.2">
      <c r="B36" s="97" t="s">
        <v>37</v>
      </c>
      <c r="C36" s="98">
        <v>0.02</v>
      </c>
      <c r="D36" s="98"/>
      <c r="E36" s="98"/>
      <c r="F36" s="98"/>
      <c r="G36" s="100"/>
    </row>
    <row r="37" spans="2:7" ht="15" x14ac:dyDescent="0.2">
      <c r="B37" s="97" t="s">
        <v>8</v>
      </c>
      <c r="C37" s="98">
        <f>SUM(C32:C36)</f>
        <v>1</v>
      </c>
      <c r="D37" s="98"/>
      <c r="E37" s="98"/>
      <c r="F37" s="98"/>
      <c r="G37" s="100"/>
    </row>
    <row r="38" spans="2:7" s="75" customFormat="1" ht="15.75" thickBot="1" x14ac:dyDescent="0.25">
      <c r="B38" s="102" t="s">
        <v>13</v>
      </c>
      <c r="C38" s="103">
        <v>0.2</v>
      </c>
      <c r="D38" s="103"/>
      <c r="E38" s="103"/>
      <c r="F38" s="103"/>
      <c r="G38" s="104"/>
    </row>
    <row r="39" spans="2:7" s="75" customFormat="1" ht="18" x14ac:dyDescent="0.2">
      <c r="B39" s="92" t="s">
        <v>113</v>
      </c>
      <c r="C39" s="105">
        <v>1.5E-3</v>
      </c>
      <c r="D39" s="188"/>
      <c r="E39" s="189"/>
      <c r="F39" s="189"/>
      <c r="G39" s="189"/>
    </row>
    <row r="40" spans="2:7" x14ac:dyDescent="0.2">
      <c r="B40"/>
      <c r="C40"/>
      <c r="D40"/>
      <c r="E40"/>
      <c r="F40"/>
      <c r="G40"/>
    </row>
    <row r="41" spans="2:7" hidden="1" x14ac:dyDescent="0.2">
      <c r="B41" s="222" t="s">
        <v>123</v>
      </c>
      <c r="C41" s="223"/>
      <c r="D41" s="223"/>
      <c r="E41" s="223"/>
      <c r="F41" s="223"/>
      <c r="G41" s="223"/>
    </row>
    <row r="42" spans="2:7" ht="18.75" hidden="1" thickBot="1" x14ac:dyDescent="0.25">
      <c r="B42" s="224"/>
      <c r="C42" s="225"/>
      <c r="D42" s="225"/>
      <c r="E42" s="225"/>
      <c r="F42" s="225"/>
      <c r="G42" s="225"/>
    </row>
    <row r="43" spans="2:7" ht="15" hidden="1" x14ac:dyDescent="0.2">
      <c r="B43" s="93" t="s">
        <v>0</v>
      </c>
      <c r="C43" s="95" t="s">
        <v>112</v>
      </c>
      <c r="D43" s="94" t="s">
        <v>118</v>
      </c>
      <c r="E43" s="199" t="s">
        <v>119</v>
      </c>
      <c r="F43" s="200"/>
      <c r="G43" s="96" t="s">
        <v>110</v>
      </c>
    </row>
    <row r="44" spans="2:7" ht="30" hidden="1" x14ac:dyDescent="0.2">
      <c r="B44" s="97" t="s">
        <v>41</v>
      </c>
      <c r="C44" s="98">
        <v>0.55000000000000004</v>
      </c>
      <c r="D44" s="98">
        <v>0.05</v>
      </c>
      <c r="E44" s="98">
        <f>+C44-D44</f>
        <v>0.5</v>
      </c>
      <c r="F44" s="98">
        <f>+C44+D44</f>
        <v>0.60000000000000009</v>
      </c>
      <c r="G44" s="99" t="s">
        <v>3</v>
      </c>
    </row>
    <row r="45" spans="2:7" ht="15" hidden="1" x14ac:dyDescent="0.2">
      <c r="B45" s="97" t="s">
        <v>100</v>
      </c>
      <c r="C45" s="98">
        <v>0.27</v>
      </c>
      <c r="D45" s="98">
        <v>0.05</v>
      </c>
      <c r="E45" s="98">
        <f>+C45-D45</f>
        <v>0.22000000000000003</v>
      </c>
      <c r="F45" s="98">
        <f>+C45+D45</f>
        <v>0.32</v>
      </c>
      <c r="G45" s="100"/>
    </row>
    <row r="46" spans="2:7" ht="45" hidden="1" x14ac:dyDescent="0.2">
      <c r="B46" s="97" t="s">
        <v>67</v>
      </c>
      <c r="C46" s="98">
        <v>0.16</v>
      </c>
      <c r="D46" s="98">
        <v>0.06</v>
      </c>
      <c r="E46" s="98">
        <f>+C46-D46</f>
        <v>0.1</v>
      </c>
      <c r="F46" s="98">
        <f>+C46+D46</f>
        <v>0.22</v>
      </c>
      <c r="G46" s="101" t="s">
        <v>68</v>
      </c>
    </row>
    <row r="47" spans="2:7" ht="15" hidden="1" x14ac:dyDescent="0.2">
      <c r="B47" s="97" t="s">
        <v>37</v>
      </c>
      <c r="C47" s="98">
        <v>0.02</v>
      </c>
      <c r="D47" s="98"/>
      <c r="E47" s="98"/>
      <c r="F47" s="98"/>
      <c r="G47" s="100"/>
    </row>
    <row r="48" spans="2:7" ht="15" hidden="1" x14ac:dyDescent="0.2">
      <c r="B48" s="97" t="s">
        <v>8</v>
      </c>
      <c r="C48" s="98">
        <f>SUM(C44:C47)</f>
        <v>1</v>
      </c>
      <c r="D48" s="98"/>
      <c r="E48" s="98"/>
      <c r="F48" s="98"/>
      <c r="G48" s="100"/>
    </row>
    <row r="49" spans="2:7" ht="15.75" hidden="1" thickBot="1" x14ac:dyDescent="0.25">
      <c r="B49" s="102" t="s">
        <v>13</v>
      </c>
      <c r="C49" s="103">
        <v>0</v>
      </c>
      <c r="D49" s="103"/>
      <c r="E49" s="103"/>
      <c r="F49" s="103"/>
      <c r="G49" s="104"/>
    </row>
    <row r="50" spans="2:7" s="75" customFormat="1" ht="18" hidden="1" x14ac:dyDescent="0.2">
      <c r="B50" s="92" t="s">
        <v>113</v>
      </c>
      <c r="C50" s="105">
        <v>5.0000000000000001E-4</v>
      </c>
      <c r="D50" s="188"/>
      <c r="E50" s="189"/>
      <c r="F50" s="189"/>
      <c r="G50" s="189"/>
    </row>
    <row r="52" spans="2:7" hidden="1" x14ac:dyDescent="0.2">
      <c r="B52" s="222" t="s">
        <v>124</v>
      </c>
      <c r="C52" s="223"/>
      <c r="D52" s="223"/>
      <c r="E52" s="223"/>
      <c r="F52" s="223"/>
      <c r="G52" s="223"/>
    </row>
    <row r="53" spans="2:7" ht="18.75" hidden="1" thickBot="1" x14ac:dyDescent="0.25">
      <c r="B53" s="224"/>
      <c r="C53" s="225"/>
      <c r="D53" s="225"/>
      <c r="E53" s="225"/>
      <c r="F53" s="225"/>
      <c r="G53" s="225"/>
    </row>
    <row r="54" spans="2:7" ht="15" hidden="1" x14ac:dyDescent="0.2">
      <c r="B54" s="93" t="s">
        <v>0</v>
      </c>
      <c r="C54" s="95" t="s">
        <v>112</v>
      </c>
      <c r="D54" s="94" t="s">
        <v>118</v>
      </c>
      <c r="E54" s="199" t="s">
        <v>119</v>
      </c>
      <c r="F54" s="200"/>
      <c r="G54" s="96" t="s">
        <v>110</v>
      </c>
    </row>
    <row r="55" spans="2:7" ht="15" hidden="1" x14ac:dyDescent="0.2">
      <c r="B55" s="97" t="s">
        <v>125</v>
      </c>
      <c r="C55" s="98">
        <v>0.27</v>
      </c>
      <c r="D55" s="98">
        <v>0.05</v>
      </c>
      <c r="E55" s="98">
        <f>+C55-D55</f>
        <v>0.22000000000000003</v>
      </c>
      <c r="F55" s="98">
        <f>+C55+D55</f>
        <v>0.32</v>
      </c>
      <c r="G55" s="99" t="s">
        <v>3</v>
      </c>
    </row>
    <row r="56" spans="2:7" ht="30" hidden="1" x14ac:dyDescent="0.2">
      <c r="B56" s="97" t="s">
        <v>67</v>
      </c>
      <c r="C56" s="98">
        <v>0.7</v>
      </c>
      <c r="D56" s="98">
        <v>0.06</v>
      </c>
      <c r="E56" s="98">
        <f>+C56-D56</f>
        <v>0.6399999999999999</v>
      </c>
      <c r="F56" s="98">
        <f>+C56+D56</f>
        <v>0.76</v>
      </c>
      <c r="G56" s="101" t="s">
        <v>126</v>
      </c>
    </row>
    <row r="57" spans="2:7" ht="15" hidden="1" x14ac:dyDescent="0.2">
      <c r="B57" s="97" t="s">
        <v>37</v>
      </c>
      <c r="C57" s="98">
        <v>0.02</v>
      </c>
      <c r="D57" s="98"/>
      <c r="E57" s="98">
        <f>+C57-D57</f>
        <v>0.02</v>
      </c>
      <c r="F57" s="98">
        <f>+C57+D57</f>
        <v>0.02</v>
      </c>
      <c r="G57" s="100"/>
    </row>
    <row r="58" spans="2:7" ht="15" hidden="1" x14ac:dyDescent="0.2">
      <c r="B58" s="97" t="s">
        <v>8</v>
      </c>
      <c r="C58" s="98">
        <f>SUM(C55:C57)</f>
        <v>0.99</v>
      </c>
      <c r="D58" s="98"/>
      <c r="E58" s="98"/>
      <c r="F58" s="98"/>
      <c r="G58" s="100"/>
    </row>
    <row r="59" spans="2:7" ht="15.75" hidden="1" thickBot="1" x14ac:dyDescent="0.25">
      <c r="B59" s="102" t="s">
        <v>13</v>
      </c>
      <c r="C59" s="103">
        <v>0.96</v>
      </c>
      <c r="D59" s="103"/>
      <c r="E59" s="103">
        <v>0.9</v>
      </c>
      <c r="F59" s="103">
        <v>1.02</v>
      </c>
      <c r="G59" s="104"/>
    </row>
    <row r="60" spans="2:7" s="75" customFormat="1" ht="18" hidden="1" x14ac:dyDescent="0.2">
      <c r="B60" s="92" t="s">
        <v>113</v>
      </c>
      <c r="C60" s="105">
        <v>3.0000000000000001E-3</v>
      </c>
      <c r="D60" s="188"/>
      <c r="E60" s="189"/>
      <c r="F60" s="189"/>
      <c r="G60" s="189"/>
    </row>
    <row r="61" spans="2:7" ht="15" hidden="1" thickBot="1" x14ac:dyDescent="0.25">
      <c r="B61"/>
      <c r="C61"/>
      <c r="D61"/>
      <c r="E61"/>
      <c r="F61"/>
      <c r="G61"/>
    </row>
    <row r="62" spans="2:7" hidden="1" x14ac:dyDescent="0.2">
      <c r="B62" s="222" t="s">
        <v>127</v>
      </c>
      <c r="C62" s="223"/>
      <c r="D62" s="223"/>
      <c r="E62" s="223"/>
      <c r="F62" s="223"/>
      <c r="G62" s="223"/>
    </row>
    <row r="63" spans="2:7" ht="18.75" hidden="1" thickBot="1" x14ac:dyDescent="0.25">
      <c r="B63" s="224"/>
      <c r="C63" s="225"/>
      <c r="D63" s="225"/>
      <c r="E63" s="225"/>
      <c r="F63" s="225"/>
      <c r="G63" s="225"/>
    </row>
    <row r="64" spans="2:7" ht="15" hidden="1" x14ac:dyDescent="0.2">
      <c r="B64" s="93" t="s">
        <v>0</v>
      </c>
      <c r="C64" s="95" t="s">
        <v>112</v>
      </c>
      <c r="D64" s="94" t="s">
        <v>118</v>
      </c>
      <c r="E64" s="199" t="s">
        <v>119</v>
      </c>
      <c r="F64" s="200"/>
      <c r="G64" s="96" t="s">
        <v>110</v>
      </c>
    </row>
    <row r="65" spans="2:7" ht="15" hidden="1" x14ac:dyDescent="0.2">
      <c r="B65" s="97" t="s">
        <v>29</v>
      </c>
      <c r="C65" s="98">
        <v>0.7</v>
      </c>
      <c r="D65" s="98">
        <v>0.06</v>
      </c>
      <c r="E65" s="98">
        <f>+C65-D65</f>
        <v>0.6399999999999999</v>
      </c>
      <c r="F65" s="98">
        <f>+C65+D65</f>
        <v>0.76</v>
      </c>
      <c r="G65" s="99" t="s">
        <v>128</v>
      </c>
    </row>
    <row r="66" spans="2:7" ht="15" hidden="1" x14ac:dyDescent="0.2">
      <c r="B66" s="97" t="s">
        <v>125</v>
      </c>
      <c r="C66" s="98">
        <v>0.27</v>
      </c>
      <c r="D66" s="98">
        <v>0.05</v>
      </c>
      <c r="E66" s="98">
        <f>+C66-D66</f>
        <v>0.22000000000000003</v>
      </c>
      <c r="F66" s="98">
        <f>+C66+D66</f>
        <v>0.32</v>
      </c>
      <c r="G66" s="99"/>
    </row>
    <row r="67" spans="2:7" ht="15" hidden="1" x14ac:dyDescent="0.2">
      <c r="B67" s="97" t="s">
        <v>37</v>
      </c>
      <c r="C67" s="98">
        <v>0.03</v>
      </c>
      <c r="D67" s="98"/>
      <c r="E67" s="98">
        <f>+C67-D67</f>
        <v>0.03</v>
      </c>
      <c r="F67" s="98">
        <f>+C67+D67</f>
        <v>0.03</v>
      </c>
      <c r="G67" s="100"/>
    </row>
    <row r="68" spans="2:7" ht="15" hidden="1" x14ac:dyDescent="0.2">
      <c r="B68" s="97" t="s">
        <v>8</v>
      </c>
      <c r="C68" s="98">
        <f>SUM(C65:C67)</f>
        <v>1</v>
      </c>
      <c r="D68" s="98"/>
      <c r="E68" s="98"/>
      <c r="F68" s="98"/>
      <c r="G68" s="100"/>
    </row>
    <row r="69" spans="2:7" ht="15.75" hidden="1" thickBot="1" x14ac:dyDescent="0.25">
      <c r="B69" s="102" t="s">
        <v>13</v>
      </c>
      <c r="C69" s="103"/>
      <c r="D69" s="103"/>
      <c r="E69" s="103">
        <f>+C69-D69</f>
        <v>0</v>
      </c>
      <c r="F69" s="103">
        <f>+C69+D69</f>
        <v>0</v>
      </c>
      <c r="G69" s="104"/>
    </row>
    <row r="70" spans="2:7" s="75" customFormat="1" ht="18" hidden="1" x14ac:dyDescent="0.2">
      <c r="B70" s="92" t="s">
        <v>113</v>
      </c>
      <c r="C70" s="105">
        <v>5.0000000000000001E-4</v>
      </c>
      <c r="D70" s="188"/>
      <c r="E70" s="189"/>
      <c r="F70" s="189"/>
      <c r="G70" s="189"/>
    </row>
  </sheetData>
  <mergeCells count="24">
    <mergeCell ref="E18:F18"/>
    <mergeCell ref="B29:G29"/>
    <mergeCell ref="D14:G14"/>
    <mergeCell ref="D27:G27"/>
    <mergeCell ref="B53:G53"/>
    <mergeCell ref="B30:G30"/>
    <mergeCell ref="E31:F31"/>
    <mergeCell ref="B41:G41"/>
    <mergeCell ref="B42:G42"/>
    <mergeCell ref="E43:F43"/>
    <mergeCell ref="D39:G39"/>
    <mergeCell ref="D50:G50"/>
    <mergeCell ref="B3:G3"/>
    <mergeCell ref="B4:G4"/>
    <mergeCell ref="E5:F5"/>
    <mergeCell ref="B16:G16"/>
    <mergeCell ref="B17:G17"/>
    <mergeCell ref="D60:G60"/>
    <mergeCell ref="D70:G70"/>
    <mergeCell ref="B52:G52"/>
    <mergeCell ref="E54:F54"/>
    <mergeCell ref="B62:G62"/>
    <mergeCell ref="B63:G63"/>
    <mergeCell ref="E64:F64"/>
  </mergeCells>
  <pageMargins left="0.70866141732283472" right="0.70866141732283472" top="0.33" bottom="0.42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3"/>
  <sheetViews>
    <sheetView showGridLines="0" rightToLeft="1" zoomScaleNormal="100" zoomScaleSheetLayoutView="100" workbookViewId="0">
      <selection activeCell="M5" sqref="M5"/>
    </sheetView>
  </sheetViews>
  <sheetFormatPr defaultColWidth="8.875" defaultRowHeight="14.25" x14ac:dyDescent="0.2"/>
  <cols>
    <col min="1" max="1" width="11.25" customWidth="1"/>
    <col min="2" max="2" width="36" customWidth="1"/>
    <col min="3" max="4" width="11" bestFit="1" customWidth="1"/>
    <col min="5" max="5" width="16.25" customWidth="1"/>
    <col min="6" max="6" width="13.25" customWidth="1"/>
    <col min="7" max="7" width="13.625" customWidth="1"/>
    <col min="8" max="8" width="32.625" bestFit="1" customWidth="1"/>
  </cols>
  <sheetData>
    <row r="1" spans="1:11" ht="30" customHeight="1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11" ht="30" customHeight="1" thickTop="1" x14ac:dyDescent="0.2">
      <c r="B2" s="230" t="s">
        <v>102</v>
      </c>
      <c r="C2" s="230"/>
      <c r="D2" s="230"/>
      <c r="E2" s="230"/>
      <c r="F2" s="230"/>
      <c r="G2" s="230"/>
      <c r="H2" s="230"/>
      <c r="I2" s="158" t="s">
        <v>228</v>
      </c>
    </row>
    <row r="3" spans="1:11" ht="18" x14ac:dyDescent="0.2">
      <c r="A3" s="172" t="s">
        <v>225</v>
      </c>
      <c r="B3" s="173" t="s">
        <v>72</v>
      </c>
      <c r="C3" s="174"/>
      <c r="D3" s="174"/>
      <c r="E3" s="174"/>
      <c r="F3" s="174"/>
      <c r="G3" s="174"/>
      <c r="H3" s="229"/>
      <c r="I3" s="172" t="s">
        <v>224</v>
      </c>
    </row>
    <row r="4" spans="1:11" ht="18" x14ac:dyDescent="0.2">
      <c r="A4" s="172"/>
      <c r="B4" s="170" t="s">
        <v>153</v>
      </c>
      <c r="C4" s="171"/>
      <c r="D4" s="171"/>
      <c r="E4" s="171"/>
      <c r="F4" s="171"/>
      <c r="G4" s="171"/>
      <c r="H4" s="171"/>
      <c r="I4" s="172"/>
    </row>
    <row r="5" spans="1:11" ht="45" x14ac:dyDescent="0.2">
      <c r="A5" s="172"/>
      <c r="B5" s="9" t="s">
        <v>0</v>
      </c>
      <c r="C5" s="131" t="s">
        <v>230</v>
      </c>
      <c r="D5" s="15" t="s">
        <v>231</v>
      </c>
      <c r="E5" s="9" t="s">
        <v>40</v>
      </c>
      <c r="F5" s="178" t="s">
        <v>10</v>
      </c>
      <c r="G5" s="179"/>
      <c r="H5" s="9" t="s">
        <v>70</v>
      </c>
      <c r="I5" s="172"/>
    </row>
    <row r="6" spans="1:11" ht="27.6" customHeight="1" x14ac:dyDescent="0.2">
      <c r="A6" s="172"/>
      <c r="B6" s="16" t="s">
        <v>42</v>
      </c>
      <c r="C6" s="18">
        <v>0.55689999999999995</v>
      </c>
      <c r="D6" s="17">
        <v>0.55000000000000004</v>
      </c>
      <c r="E6" s="19">
        <v>0.06</v>
      </c>
      <c r="F6" s="19">
        <f t="shared" ref="F6:F9" si="0">IF(D6-E6&gt;0,D6-E6,0)</f>
        <v>0.49000000000000005</v>
      </c>
      <c r="G6" s="19">
        <f t="shared" ref="G6:G9" si="1">D6+E6</f>
        <v>0.6100000000000001</v>
      </c>
      <c r="H6" s="99" t="s">
        <v>81</v>
      </c>
      <c r="I6" s="172"/>
      <c r="K6" t="s">
        <v>220</v>
      </c>
    </row>
    <row r="7" spans="1:11" ht="27.6" customHeight="1" x14ac:dyDescent="0.2">
      <c r="A7" s="172"/>
      <c r="B7" s="16" t="s">
        <v>39</v>
      </c>
      <c r="C7" s="18">
        <v>0.1208</v>
      </c>
      <c r="D7" s="17">
        <v>0.14000000000000001</v>
      </c>
      <c r="E7" s="19">
        <v>0.05</v>
      </c>
      <c r="F7" s="19">
        <f t="shared" si="0"/>
        <v>9.0000000000000011E-2</v>
      </c>
      <c r="G7" s="19">
        <f t="shared" si="1"/>
        <v>0.19</v>
      </c>
      <c r="H7" s="20" t="s">
        <v>3</v>
      </c>
      <c r="I7" s="172"/>
    </row>
    <row r="8" spans="1:11" ht="60" customHeight="1" x14ac:dyDescent="0.2">
      <c r="A8" s="172"/>
      <c r="B8" s="16" t="s">
        <v>67</v>
      </c>
      <c r="C8" s="18">
        <v>0.2311</v>
      </c>
      <c r="D8" s="17">
        <v>0.24</v>
      </c>
      <c r="E8" s="19">
        <v>0.06</v>
      </c>
      <c r="F8" s="19">
        <f t="shared" si="0"/>
        <v>0.18</v>
      </c>
      <c r="G8" s="19">
        <f t="shared" si="1"/>
        <v>0.3</v>
      </c>
      <c r="H8" s="20" t="s">
        <v>71</v>
      </c>
      <c r="I8" s="172"/>
    </row>
    <row r="9" spans="1:11" ht="26.25" customHeight="1" x14ac:dyDescent="0.2">
      <c r="A9" s="172"/>
      <c r="B9" s="16" t="s">
        <v>75</v>
      </c>
      <c r="C9" s="18">
        <v>5.62E-2</v>
      </c>
      <c r="D9" s="17">
        <v>0.05</v>
      </c>
      <c r="E9" s="19">
        <v>0.05</v>
      </c>
      <c r="F9" s="19">
        <f t="shared" si="0"/>
        <v>0</v>
      </c>
      <c r="G9" s="19">
        <f t="shared" si="1"/>
        <v>0.1</v>
      </c>
      <c r="H9" s="20"/>
      <c r="I9" s="172"/>
    </row>
    <row r="10" spans="1:11" ht="18.600000000000001" customHeight="1" x14ac:dyDescent="0.2">
      <c r="A10" s="172"/>
      <c r="B10" s="16" t="s">
        <v>37</v>
      </c>
      <c r="C10" s="18">
        <v>3.4700000000000002E-2</v>
      </c>
      <c r="D10" s="17">
        <v>0.02</v>
      </c>
      <c r="E10" s="19"/>
      <c r="F10" s="19"/>
      <c r="G10" s="19"/>
      <c r="H10" s="20"/>
      <c r="I10" s="172"/>
    </row>
    <row r="11" spans="1:11" ht="18.600000000000001" customHeight="1" x14ac:dyDescent="0.2">
      <c r="A11" s="172"/>
      <c r="B11" s="16" t="s">
        <v>8</v>
      </c>
      <c r="C11" s="18">
        <f t="shared" ref="C11" si="2">SUM(C6:C10)</f>
        <v>0.99969999999999992</v>
      </c>
      <c r="D11" s="17">
        <f t="shared" ref="D11" si="3">SUM(D6:D10)</f>
        <v>1</v>
      </c>
      <c r="E11" s="19"/>
      <c r="F11" s="19"/>
      <c r="G11" s="19"/>
      <c r="H11" s="20"/>
      <c r="I11" s="172"/>
    </row>
    <row r="12" spans="1:11" ht="18.600000000000001" customHeight="1" x14ac:dyDescent="0.2">
      <c r="A12" s="172"/>
      <c r="B12" s="16" t="s">
        <v>13</v>
      </c>
      <c r="C12" s="150">
        <v>0.26490000000000002</v>
      </c>
      <c r="D12" s="133">
        <v>0.25</v>
      </c>
      <c r="E12" s="21">
        <v>0.06</v>
      </c>
      <c r="F12" s="19">
        <f t="shared" ref="F12" si="4">IF(D12-E12&gt;0,D12-E12,0)</f>
        <v>0.19</v>
      </c>
      <c r="G12" s="19">
        <f t="shared" ref="G12" si="5">D12+E12</f>
        <v>0.31</v>
      </c>
      <c r="H12" s="20"/>
      <c r="I12" s="172"/>
    </row>
    <row r="13" spans="1:11" ht="15" x14ac:dyDescent="0.2">
      <c r="A13" s="172"/>
      <c r="B13" s="16" t="s">
        <v>221</v>
      </c>
      <c r="C13" s="203">
        <v>2.8E-3</v>
      </c>
      <c r="D13" s="203"/>
      <c r="E13" s="203"/>
      <c r="F13" s="203"/>
      <c r="G13" s="203"/>
      <c r="H13" s="203"/>
      <c r="I13" s="172"/>
    </row>
    <row r="14" spans="1:11" ht="15" x14ac:dyDescent="0.2">
      <c r="A14" s="172"/>
      <c r="B14" s="169" t="s">
        <v>229</v>
      </c>
      <c r="C14" s="169"/>
      <c r="D14" s="169"/>
      <c r="E14" s="169"/>
      <c r="F14" s="169"/>
      <c r="G14" s="169"/>
      <c r="H14" s="169"/>
      <c r="I14" s="172"/>
    </row>
    <row r="15" spans="1:11" x14ac:dyDescent="0.2">
      <c r="A15" s="172"/>
      <c r="B15" s="231" t="s">
        <v>108</v>
      </c>
      <c r="C15" s="231"/>
      <c r="D15" s="231"/>
      <c r="E15" s="231"/>
      <c r="F15" s="231"/>
      <c r="G15" s="231"/>
      <c r="H15" s="231"/>
      <c r="I15" s="172"/>
    </row>
    <row r="16" spans="1:11" ht="18" x14ac:dyDescent="0.2">
      <c r="A16" s="172"/>
      <c r="B16" s="173" t="s">
        <v>73</v>
      </c>
      <c r="C16" s="174"/>
      <c r="D16" s="174"/>
      <c r="E16" s="174"/>
      <c r="F16" s="174"/>
      <c r="G16" s="174"/>
      <c r="H16" s="229"/>
      <c r="I16" s="172"/>
    </row>
    <row r="17" spans="1:9" ht="18" x14ac:dyDescent="0.2">
      <c r="A17" s="172"/>
      <c r="B17" s="170" t="s">
        <v>154</v>
      </c>
      <c r="C17" s="171"/>
      <c r="D17" s="171"/>
      <c r="E17" s="171"/>
      <c r="F17" s="171"/>
      <c r="G17" s="171"/>
      <c r="H17" s="171"/>
      <c r="I17" s="172"/>
    </row>
    <row r="18" spans="1:9" ht="45" x14ac:dyDescent="0.2">
      <c r="A18" s="172"/>
      <c r="B18" s="9" t="s">
        <v>0</v>
      </c>
      <c r="C18" s="131" t="s">
        <v>230</v>
      </c>
      <c r="D18" s="15" t="s">
        <v>231</v>
      </c>
      <c r="E18" s="9" t="s">
        <v>40</v>
      </c>
      <c r="F18" s="178" t="s">
        <v>10</v>
      </c>
      <c r="G18" s="179"/>
      <c r="H18" s="9" t="s">
        <v>70</v>
      </c>
      <c r="I18" s="172"/>
    </row>
    <row r="19" spans="1:9" ht="54.75" customHeight="1" x14ac:dyDescent="0.2">
      <c r="A19" s="172"/>
      <c r="B19" s="16" t="s">
        <v>42</v>
      </c>
      <c r="C19" s="141">
        <v>0.43790000000000001</v>
      </c>
      <c r="D19" s="19">
        <v>0.44</v>
      </c>
      <c r="E19" s="19">
        <v>0.06</v>
      </c>
      <c r="F19" s="19">
        <f t="shared" ref="F19:F22" si="6">IF(D19-E19&gt;0,D19-E19,0)</f>
        <v>0.38</v>
      </c>
      <c r="G19" s="19">
        <f t="shared" ref="G19:G22" si="7">D19+E19</f>
        <v>0.5</v>
      </c>
      <c r="H19" s="99" t="s">
        <v>81</v>
      </c>
      <c r="I19" s="172"/>
    </row>
    <row r="20" spans="1:9" ht="34.5" customHeight="1" x14ac:dyDescent="0.2">
      <c r="A20" s="172"/>
      <c r="B20" s="16" t="s">
        <v>39</v>
      </c>
      <c r="C20" s="141">
        <v>0.24690000000000001</v>
      </c>
      <c r="D20" s="19">
        <v>0.27</v>
      </c>
      <c r="E20" s="19">
        <v>0.05</v>
      </c>
      <c r="F20" s="19">
        <f t="shared" si="6"/>
        <v>0.22000000000000003</v>
      </c>
      <c r="G20" s="19">
        <f t="shared" si="7"/>
        <v>0.32</v>
      </c>
      <c r="H20" s="20" t="s">
        <v>3</v>
      </c>
      <c r="I20" s="172"/>
    </row>
    <row r="21" spans="1:9" ht="61.5" customHeight="1" x14ac:dyDescent="0.2">
      <c r="A21" s="172"/>
      <c r="B21" s="16" t="s">
        <v>67</v>
      </c>
      <c r="C21" s="141">
        <v>0.2697</v>
      </c>
      <c r="D21" s="19">
        <v>0.26</v>
      </c>
      <c r="E21" s="19">
        <v>0.06</v>
      </c>
      <c r="F21" s="19">
        <f t="shared" si="6"/>
        <v>0.2</v>
      </c>
      <c r="G21" s="19">
        <f t="shared" si="7"/>
        <v>0.32</v>
      </c>
      <c r="H21" s="20" t="s">
        <v>71</v>
      </c>
      <c r="I21" s="172"/>
    </row>
    <row r="22" spans="1:9" ht="27.75" customHeight="1" x14ac:dyDescent="0.2">
      <c r="A22" s="172"/>
      <c r="B22" s="16" t="s">
        <v>75</v>
      </c>
      <c r="C22" s="141">
        <v>8.0000000000000004E-4</v>
      </c>
      <c r="D22" s="19">
        <v>0.01</v>
      </c>
      <c r="E22" s="19">
        <v>0.05</v>
      </c>
      <c r="F22" s="19">
        <f t="shared" si="6"/>
        <v>0</v>
      </c>
      <c r="G22" s="19">
        <f t="shared" si="7"/>
        <v>6.0000000000000005E-2</v>
      </c>
      <c r="H22" s="20"/>
      <c r="I22" s="172"/>
    </row>
    <row r="23" spans="1:9" ht="18.600000000000001" customHeight="1" x14ac:dyDescent="0.2">
      <c r="A23" s="172"/>
      <c r="B23" s="16" t="s">
        <v>37</v>
      </c>
      <c r="C23" s="141">
        <v>4.4499999999999998E-2</v>
      </c>
      <c r="D23" s="19">
        <v>0.02</v>
      </c>
      <c r="E23" s="19"/>
      <c r="F23" s="19"/>
      <c r="G23" s="19"/>
      <c r="H23" s="20"/>
      <c r="I23" s="172"/>
    </row>
    <row r="24" spans="1:9" ht="18.600000000000001" customHeight="1" x14ac:dyDescent="0.2">
      <c r="A24" s="172"/>
      <c r="B24" s="16" t="s">
        <v>8</v>
      </c>
      <c r="C24" s="141">
        <f t="shared" ref="C24" si="8">SUM(C19:C23)</f>
        <v>0.99980000000000013</v>
      </c>
      <c r="D24" s="19">
        <f t="shared" ref="D24" si="9">SUM(D19:D23)</f>
        <v>1</v>
      </c>
      <c r="E24" s="19"/>
      <c r="F24" s="19"/>
      <c r="G24" s="19"/>
      <c r="H24" s="20"/>
      <c r="I24" s="172"/>
    </row>
    <row r="25" spans="1:9" ht="18.600000000000001" customHeight="1" x14ac:dyDescent="0.2">
      <c r="A25" s="172"/>
      <c r="B25" s="16" t="s">
        <v>13</v>
      </c>
      <c r="C25" s="149">
        <v>0.21879999999999999</v>
      </c>
      <c r="D25" s="21">
        <v>0.23</v>
      </c>
      <c r="E25" s="21">
        <v>0.06</v>
      </c>
      <c r="F25" s="19">
        <f t="shared" ref="F25" si="10">IF(D25-E25&gt;0,D25-E25,0)</f>
        <v>0.17</v>
      </c>
      <c r="G25" s="19">
        <f t="shared" ref="G25" si="11">D25+E25</f>
        <v>0.29000000000000004</v>
      </c>
      <c r="H25" s="20"/>
      <c r="I25" s="172"/>
    </row>
    <row r="26" spans="1:9" ht="18" x14ac:dyDescent="0.2">
      <c r="A26" s="172"/>
      <c r="B26" s="16" t="s">
        <v>221</v>
      </c>
      <c r="C26" s="175">
        <v>2E-3</v>
      </c>
      <c r="D26" s="175"/>
      <c r="E26" s="175"/>
      <c r="F26" s="175"/>
      <c r="G26" s="175"/>
      <c r="H26" s="175"/>
      <c r="I26" s="172"/>
    </row>
    <row r="27" spans="1:9" ht="33.75" customHeight="1" x14ac:dyDescent="0.2">
      <c r="A27" s="172"/>
      <c r="B27" s="172" t="s">
        <v>106</v>
      </c>
      <c r="C27" s="172"/>
      <c r="D27" s="172"/>
      <c r="E27" s="172"/>
      <c r="F27" s="172"/>
      <c r="G27" s="172"/>
      <c r="H27" s="172"/>
      <c r="I27" s="172"/>
    </row>
    <row r="28" spans="1:9" ht="33.75" customHeight="1" x14ac:dyDescent="0.2">
      <c r="A28" s="172"/>
      <c r="B28" s="231" t="s">
        <v>96</v>
      </c>
      <c r="C28" s="231"/>
      <c r="D28" s="231"/>
      <c r="E28" s="231"/>
      <c r="F28" s="231"/>
      <c r="G28" s="231"/>
      <c r="H28" s="231"/>
      <c r="I28" s="172"/>
    </row>
    <row r="29" spans="1:9" ht="18" x14ac:dyDescent="0.2">
      <c r="A29" s="172"/>
      <c r="B29" s="173" t="s">
        <v>74</v>
      </c>
      <c r="C29" s="174"/>
      <c r="D29" s="174"/>
      <c r="E29" s="174"/>
      <c r="F29" s="174"/>
      <c r="G29" s="174"/>
      <c r="H29" s="229"/>
      <c r="I29" s="172"/>
    </row>
    <row r="30" spans="1:9" ht="18" x14ac:dyDescent="0.2">
      <c r="A30" s="172"/>
      <c r="B30" s="190" t="s">
        <v>155</v>
      </c>
      <c r="C30" s="191"/>
      <c r="D30" s="191"/>
      <c r="E30" s="191"/>
      <c r="F30" s="191"/>
      <c r="G30" s="191"/>
      <c r="H30" s="191"/>
      <c r="I30" s="172"/>
    </row>
    <row r="31" spans="1:9" ht="45" x14ac:dyDescent="0.2">
      <c r="A31" s="172"/>
      <c r="B31" s="9" t="s">
        <v>0</v>
      </c>
      <c r="C31" s="131" t="s">
        <v>230</v>
      </c>
      <c r="D31" s="15" t="s">
        <v>231</v>
      </c>
      <c r="E31" s="9" t="s">
        <v>40</v>
      </c>
      <c r="F31" s="178" t="s">
        <v>10</v>
      </c>
      <c r="G31" s="179"/>
      <c r="H31" s="9" t="s">
        <v>70</v>
      </c>
      <c r="I31" s="172"/>
    </row>
    <row r="32" spans="1:9" ht="27.6" customHeight="1" x14ac:dyDescent="0.2">
      <c r="A32" s="172"/>
      <c r="B32" s="16" t="s">
        <v>42</v>
      </c>
      <c r="C32" s="141">
        <v>0.26600000000000001</v>
      </c>
      <c r="D32" s="19">
        <v>0.26</v>
      </c>
      <c r="E32" s="19">
        <v>0.06</v>
      </c>
      <c r="F32" s="19">
        <f t="shared" ref="F32:F35" si="12">IF(D32-E32&gt;0,D32-E32,0)</f>
        <v>0.2</v>
      </c>
      <c r="G32" s="19">
        <f t="shared" ref="G32:G35" si="13">D32+E32</f>
        <v>0.32</v>
      </c>
      <c r="H32" s="99" t="s">
        <v>81</v>
      </c>
      <c r="I32" s="172"/>
    </row>
    <row r="33" spans="1:9" ht="27.6" customHeight="1" x14ac:dyDescent="0.2">
      <c r="A33" s="172"/>
      <c r="B33" s="16" t="s">
        <v>39</v>
      </c>
      <c r="C33" s="141">
        <v>0.31969999999999998</v>
      </c>
      <c r="D33" s="19">
        <v>0.35</v>
      </c>
      <c r="E33" s="19">
        <v>0.05</v>
      </c>
      <c r="F33" s="19">
        <f t="shared" si="12"/>
        <v>0.3</v>
      </c>
      <c r="G33" s="19">
        <f t="shared" si="13"/>
        <v>0.39999999999999997</v>
      </c>
      <c r="H33" s="20" t="s">
        <v>3</v>
      </c>
      <c r="I33" s="172"/>
    </row>
    <row r="34" spans="1:9" ht="63.75" customHeight="1" x14ac:dyDescent="0.2">
      <c r="A34" s="172"/>
      <c r="B34" s="16" t="s">
        <v>67</v>
      </c>
      <c r="C34" s="141">
        <v>0.36270000000000002</v>
      </c>
      <c r="D34" s="19">
        <v>0.36</v>
      </c>
      <c r="E34" s="19">
        <v>0.06</v>
      </c>
      <c r="F34" s="19">
        <f t="shared" si="12"/>
        <v>0.3</v>
      </c>
      <c r="G34" s="19">
        <f t="shared" si="13"/>
        <v>0.42</v>
      </c>
      <c r="H34" s="20" t="s">
        <v>71</v>
      </c>
      <c r="I34" s="172"/>
    </row>
    <row r="35" spans="1:9" ht="56.25" customHeight="1" x14ac:dyDescent="0.2">
      <c r="A35" s="172"/>
      <c r="B35" s="16" t="s">
        <v>75</v>
      </c>
      <c r="C35" s="141">
        <v>1.1999999999999999E-3</v>
      </c>
      <c r="D35" s="19">
        <v>0.01</v>
      </c>
      <c r="E35" s="19">
        <v>0.05</v>
      </c>
      <c r="F35" s="19">
        <f t="shared" si="12"/>
        <v>0</v>
      </c>
      <c r="G35" s="19">
        <f t="shared" si="13"/>
        <v>6.0000000000000005E-2</v>
      </c>
      <c r="H35" s="20"/>
      <c r="I35" s="172"/>
    </row>
    <row r="36" spans="1:9" ht="18.600000000000001" customHeight="1" x14ac:dyDescent="0.2">
      <c r="A36" s="172"/>
      <c r="B36" s="16" t="s">
        <v>37</v>
      </c>
      <c r="C36" s="141">
        <v>0.05</v>
      </c>
      <c r="D36" s="19">
        <v>0.02</v>
      </c>
      <c r="E36" s="19"/>
      <c r="F36" s="19"/>
      <c r="G36" s="19"/>
      <c r="H36" s="20"/>
      <c r="I36" s="172"/>
    </row>
    <row r="37" spans="1:9" ht="18.600000000000001" customHeight="1" x14ac:dyDescent="0.2">
      <c r="A37" s="172"/>
      <c r="B37" s="16" t="s">
        <v>8</v>
      </c>
      <c r="C37" s="141">
        <f t="shared" ref="C37" si="14">SUM(C32:C36)</f>
        <v>0.99960000000000004</v>
      </c>
      <c r="D37" s="19">
        <f t="shared" ref="D37" si="15">SUM(D32:D36)</f>
        <v>1</v>
      </c>
      <c r="E37" s="19"/>
      <c r="F37" s="19"/>
      <c r="G37" s="19"/>
      <c r="H37" s="20"/>
      <c r="I37" s="172"/>
    </row>
    <row r="38" spans="1:9" ht="18.600000000000001" customHeight="1" x14ac:dyDescent="0.2">
      <c r="A38" s="172"/>
      <c r="B38" s="16" t="s">
        <v>13</v>
      </c>
      <c r="C38" s="148">
        <v>0.2009</v>
      </c>
      <c r="D38" s="126">
        <v>0.17</v>
      </c>
      <c r="E38" s="21">
        <v>0.06</v>
      </c>
      <c r="F38" s="19">
        <f t="shared" ref="F38" si="16">IF(D38-E38&gt;0,D38-E38,0)</f>
        <v>0.11000000000000001</v>
      </c>
      <c r="G38" s="19">
        <f t="shared" ref="G38" si="17">D38+E38</f>
        <v>0.23</v>
      </c>
      <c r="H38" s="20"/>
      <c r="I38" s="172"/>
    </row>
    <row r="39" spans="1:9" ht="18" x14ac:dyDescent="0.2">
      <c r="A39" s="172"/>
      <c r="B39" s="16" t="s">
        <v>221</v>
      </c>
      <c r="C39" s="175">
        <v>2E-3</v>
      </c>
      <c r="D39" s="175"/>
      <c r="E39" s="175"/>
      <c r="F39" s="175"/>
      <c r="G39" s="175"/>
      <c r="H39" s="175"/>
      <c r="I39" s="172"/>
    </row>
    <row r="40" spans="1:9" ht="33.75" customHeight="1" x14ac:dyDescent="0.2">
      <c r="A40" s="162" t="s">
        <v>106</v>
      </c>
      <c r="B40" s="169" t="s">
        <v>106</v>
      </c>
      <c r="C40" s="169"/>
      <c r="D40" s="169"/>
      <c r="E40" s="169"/>
      <c r="F40" s="169"/>
      <c r="G40" s="169"/>
      <c r="H40" s="169"/>
      <c r="I40" s="158"/>
    </row>
    <row r="41" spans="1:9" x14ac:dyDescent="0.2">
      <c r="B41" s="14" t="s">
        <v>38</v>
      </c>
      <c r="C41" s="14"/>
      <c r="D41" s="14"/>
      <c r="E41" s="14"/>
      <c r="F41" s="14"/>
    </row>
    <row r="42" spans="1:9" x14ac:dyDescent="0.2">
      <c r="B42" s="14" t="s">
        <v>69</v>
      </c>
    </row>
    <row r="43" spans="1:9" s="172" customFormat="1" x14ac:dyDescent="0.2">
      <c r="A43" s="172" t="s">
        <v>105</v>
      </c>
    </row>
  </sheetData>
  <mergeCells count="22">
    <mergeCell ref="B1:H1"/>
    <mergeCell ref="B3:H3"/>
    <mergeCell ref="B4:H4"/>
    <mergeCell ref="C13:H13"/>
    <mergeCell ref="B16:H16"/>
    <mergeCell ref="B2:H2"/>
    <mergeCell ref="B14:H14"/>
    <mergeCell ref="B15:H15"/>
    <mergeCell ref="F5:G5"/>
    <mergeCell ref="B40:H40"/>
    <mergeCell ref="A43:XFD43"/>
    <mergeCell ref="B29:H29"/>
    <mergeCell ref="B30:H30"/>
    <mergeCell ref="C39:H39"/>
    <mergeCell ref="F31:G31"/>
    <mergeCell ref="A3:A39"/>
    <mergeCell ref="I3:I39"/>
    <mergeCell ref="C26:H26"/>
    <mergeCell ref="B27:H27"/>
    <mergeCell ref="B28:H28"/>
    <mergeCell ref="F18:G18"/>
    <mergeCell ref="B17:H17"/>
  </mergeCells>
  <pageMargins left="0.25" right="0.25" top="0.4" bottom="0.75" header="0.3" footer="0.3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5"/>
  <sheetViews>
    <sheetView showGridLines="0" rightToLeft="1" zoomScaleNormal="100" workbookViewId="0">
      <selection activeCell="K10" sqref="K10"/>
    </sheetView>
  </sheetViews>
  <sheetFormatPr defaultColWidth="8" defaultRowHeight="14.25" x14ac:dyDescent="0.2"/>
  <cols>
    <col min="1" max="1" width="8" style="28"/>
    <col min="2" max="2" width="42.125" style="28" bestFit="1" customWidth="1"/>
    <col min="3" max="3" width="11.25" style="28" bestFit="1" customWidth="1"/>
    <col min="4" max="4" width="11.25" style="28" customWidth="1"/>
    <col min="5" max="5" width="13.25" style="28" bestFit="1" customWidth="1"/>
    <col min="6" max="7" width="12.625" style="28" customWidth="1"/>
    <col min="8" max="8" width="32" style="28" customWidth="1"/>
    <col min="9" max="16384" width="8" style="28"/>
  </cols>
  <sheetData>
    <row r="1" spans="1:9" ht="20.25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9" customFormat="1" ht="27.6" customHeight="1" thickTop="1" x14ac:dyDescent="0.2">
      <c r="A2" s="88" t="s">
        <v>225</v>
      </c>
      <c r="B2" s="232" t="s">
        <v>102</v>
      </c>
      <c r="C2" s="232"/>
      <c r="D2" s="232"/>
      <c r="E2" s="232"/>
      <c r="F2" s="232"/>
      <c r="G2" s="232"/>
      <c r="H2" s="232"/>
      <c r="I2" s="161" t="s">
        <v>224</v>
      </c>
    </row>
    <row r="3" spans="1:9" customFormat="1" ht="18" customHeight="1" x14ac:dyDescent="0.2">
      <c r="A3" s="233" t="s">
        <v>225</v>
      </c>
      <c r="B3" s="195" t="s">
        <v>203</v>
      </c>
      <c r="C3" s="194"/>
      <c r="D3" s="194"/>
      <c r="E3" s="194"/>
      <c r="F3" s="194"/>
      <c r="G3" s="194"/>
      <c r="H3" s="194"/>
      <c r="I3" s="172" t="s">
        <v>224</v>
      </c>
    </row>
    <row r="4" spans="1:9" customFormat="1" ht="18.75" thickBot="1" x14ac:dyDescent="0.25">
      <c r="A4" s="233"/>
      <c r="B4" s="201" t="s">
        <v>156</v>
      </c>
      <c r="C4" s="202"/>
      <c r="D4" s="202"/>
      <c r="E4" s="202"/>
      <c r="F4" s="202"/>
      <c r="G4" s="202"/>
      <c r="H4" s="202"/>
      <c r="I4" s="172"/>
    </row>
    <row r="5" spans="1:9" customFormat="1" ht="45" x14ac:dyDescent="0.2">
      <c r="A5" s="233"/>
      <c r="B5" s="93" t="s">
        <v>0</v>
      </c>
      <c r="C5" s="93" t="s">
        <v>230</v>
      </c>
      <c r="D5" s="132" t="s">
        <v>231</v>
      </c>
      <c r="E5" s="61" t="s">
        <v>40</v>
      </c>
      <c r="F5" s="199" t="s">
        <v>10</v>
      </c>
      <c r="G5" s="200"/>
      <c r="H5" s="96" t="s">
        <v>110</v>
      </c>
      <c r="I5" s="172"/>
    </row>
    <row r="6" spans="1:9" customFormat="1" ht="27.6" customHeight="1" x14ac:dyDescent="0.2">
      <c r="A6" s="233"/>
      <c r="B6" s="97" t="s">
        <v>41</v>
      </c>
      <c r="C6" s="142">
        <v>0.78259999999999996</v>
      </c>
      <c r="D6" s="98">
        <v>0.77</v>
      </c>
      <c r="E6" s="98">
        <v>0.05</v>
      </c>
      <c r="F6" s="98">
        <f t="shared" ref="F6:F7" si="0">IF(D6-E6&gt;0,D6-E6,0)</f>
        <v>0.72</v>
      </c>
      <c r="G6" s="98">
        <f t="shared" ref="G6:G7" si="1">D6+E6</f>
        <v>0.82000000000000006</v>
      </c>
      <c r="H6" s="99" t="s">
        <v>3</v>
      </c>
      <c r="I6" s="172"/>
    </row>
    <row r="7" spans="1:9" customFormat="1" ht="60" x14ac:dyDescent="0.2">
      <c r="A7" s="233"/>
      <c r="B7" s="97" t="s">
        <v>67</v>
      </c>
      <c r="C7" s="142">
        <v>0.20910000000000001</v>
      </c>
      <c r="D7" s="98">
        <v>0.22</v>
      </c>
      <c r="E7" s="98">
        <v>0.06</v>
      </c>
      <c r="F7" s="98">
        <f t="shared" si="0"/>
        <v>0.16</v>
      </c>
      <c r="G7" s="98">
        <f t="shared" si="1"/>
        <v>0.28000000000000003</v>
      </c>
      <c r="H7" s="101" t="s">
        <v>68</v>
      </c>
      <c r="I7" s="172"/>
    </row>
    <row r="8" spans="1:9" customFormat="1" ht="27.6" customHeight="1" x14ac:dyDescent="0.2">
      <c r="A8" s="233"/>
      <c r="B8" s="97" t="s">
        <v>37</v>
      </c>
      <c r="C8" s="142">
        <v>8.3000000000000001E-3</v>
      </c>
      <c r="D8" s="98">
        <v>0.01</v>
      </c>
      <c r="E8" s="98"/>
      <c r="F8" s="98"/>
      <c r="G8" s="98"/>
      <c r="H8" s="100"/>
      <c r="I8" s="172"/>
    </row>
    <row r="9" spans="1:9" customFormat="1" ht="27.6" customHeight="1" x14ac:dyDescent="0.2">
      <c r="A9" s="233"/>
      <c r="B9" s="97" t="s">
        <v>8</v>
      </c>
      <c r="C9" s="142">
        <f t="shared" ref="C9" si="2">SUM(C6:C8)</f>
        <v>1</v>
      </c>
      <c r="D9" s="98">
        <f t="shared" ref="D9" si="3">SUM(D6:D8)</f>
        <v>1</v>
      </c>
      <c r="E9" s="98"/>
      <c r="F9" s="98"/>
      <c r="G9" s="98"/>
      <c r="H9" s="100"/>
      <c r="I9" s="172"/>
    </row>
    <row r="10" spans="1:9" customFormat="1" ht="27.6" customHeight="1" thickBot="1" x14ac:dyDescent="0.25">
      <c r="A10" s="233"/>
      <c r="B10" s="102" t="s">
        <v>13</v>
      </c>
      <c r="C10" s="143">
        <v>0</v>
      </c>
      <c r="D10" s="103">
        <v>0</v>
      </c>
      <c r="E10" s="103">
        <v>0.06</v>
      </c>
      <c r="F10" s="103">
        <f t="shared" ref="F10" si="4">IF(D10-E10&gt;0,D10-E10,0)</f>
        <v>0</v>
      </c>
      <c r="G10" s="103">
        <f t="shared" ref="G10" si="5">D10+E10</f>
        <v>0.06</v>
      </c>
      <c r="H10" s="104"/>
      <c r="I10" s="172"/>
    </row>
    <row r="11" spans="1:9" customFormat="1" ht="27.6" customHeight="1" x14ac:dyDescent="0.2">
      <c r="A11" s="233"/>
      <c r="B11" s="16" t="s">
        <v>221</v>
      </c>
      <c r="C11" s="236">
        <v>5.0000000000000001E-4</v>
      </c>
      <c r="D11" s="236"/>
      <c r="E11" s="236"/>
      <c r="F11" s="236"/>
      <c r="G11" s="236"/>
      <c r="H11" s="236"/>
      <c r="I11" s="172"/>
    </row>
    <row r="12" spans="1:9" customFormat="1" ht="27.6" customHeight="1" x14ac:dyDescent="0.2">
      <c r="A12" s="233"/>
      <c r="B12" s="169" t="s">
        <v>106</v>
      </c>
      <c r="C12" s="215"/>
      <c r="D12" s="215"/>
      <c r="E12" s="215"/>
      <c r="F12" s="215"/>
      <c r="G12" s="215"/>
      <c r="H12" s="215"/>
      <c r="I12" s="172"/>
    </row>
    <row r="13" spans="1:9" customFormat="1" ht="27.6" customHeight="1" x14ac:dyDescent="0.2">
      <c r="A13" s="233"/>
      <c r="B13" s="233" t="s">
        <v>102</v>
      </c>
      <c r="C13" s="233"/>
      <c r="D13" s="233"/>
      <c r="E13" s="233"/>
      <c r="F13" s="233"/>
      <c r="G13" s="233"/>
      <c r="H13" s="233"/>
      <c r="I13" s="172"/>
    </row>
    <row r="14" spans="1:9" customFormat="1" ht="18" customHeight="1" x14ac:dyDescent="0.2">
      <c r="A14" s="233"/>
      <c r="B14" s="195" t="s">
        <v>204</v>
      </c>
      <c r="C14" s="194"/>
      <c r="D14" s="194"/>
      <c r="E14" s="194"/>
      <c r="F14" s="194"/>
      <c r="G14" s="194"/>
      <c r="H14" s="194"/>
      <c r="I14" s="172"/>
    </row>
    <row r="15" spans="1:9" customFormat="1" ht="18.75" thickBot="1" x14ac:dyDescent="0.25">
      <c r="A15" s="233"/>
      <c r="B15" s="201" t="s">
        <v>158</v>
      </c>
      <c r="C15" s="202"/>
      <c r="D15" s="202"/>
      <c r="E15" s="202"/>
      <c r="F15" s="202"/>
      <c r="G15" s="202"/>
      <c r="H15" s="202"/>
      <c r="I15" s="172"/>
    </row>
    <row r="16" spans="1:9" customFormat="1" ht="45" x14ac:dyDescent="0.2">
      <c r="A16" s="233"/>
      <c r="B16" s="93" t="s">
        <v>0</v>
      </c>
      <c r="C16" s="93" t="s">
        <v>230</v>
      </c>
      <c r="D16" s="132" t="s">
        <v>231</v>
      </c>
      <c r="E16" s="61" t="s">
        <v>40</v>
      </c>
      <c r="F16" s="199" t="s">
        <v>10</v>
      </c>
      <c r="G16" s="200"/>
      <c r="H16" s="96" t="s">
        <v>110</v>
      </c>
      <c r="I16" s="172"/>
    </row>
    <row r="17" spans="1:9" customFormat="1" ht="27.6" customHeight="1" x14ac:dyDescent="0.2">
      <c r="A17" s="233"/>
      <c r="B17" s="97" t="s">
        <v>41</v>
      </c>
      <c r="C17" s="142">
        <v>0.42359999999999998</v>
      </c>
      <c r="D17" s="98">
        <v>0.46</v>
      </c>
      <c r="E17" s="98">
        <v>0.05</v>
      </c>
      <c r="F17" s="98">
        <f t="shared" ref="F17:F18" si="6">IF(D17-E17&gt;0,D17-E17,0)</f>
        <v>0.41000000000000003</v>
      </c>
      <c r="G17" s="98">
        <f t="shared" ref="G17:G18" si="7">D17+E17</f>
        <v>0.51</v>
      </c>
      <c r="H17" s="100"/>
      <c r="I17" s="172"/>
    </row>
    <row r="18" spans="1:9" customFormat="1" ht="27.6" customHeight="1" x14ac:dyDescent="0.2">
      <c r="A18" s="233"/>
      <c r="B18" s="97" t="s">
        <v>67</v>
      </c>
      <c r="C18" s="142">
        <v>0.4965</v>
      </c>
      <c r="D18" s="98">
        <v>0.51</v>
      </c>
      <c r="E18" s="98">
        <v>0.06</v>
      </c>
      <c r="F18" s="98">
        <f t="shared" si="6"/>
        <v>0.45</v>
      </c>
      <c r="G18" s="98">
        <f t="shared" si="7"/>
        <v>0.57000000000000006</v>
      </c>
      <c r="H18" s="100"/>
      <c r="I18" s="172"/>
    </row>
    <row r="19" spans="1:9" customFormat="1" ht="27.6" customHeight="1" x14ac:dyDescent="0.2">
      <c r="A19" s="233"/>
      <c r="B19" s="97" t="s">
        <v>37</v>
      </c>
      <c r="C19" s="142">
        <v>7.7899999999999997E-2</v>
      </c>
      <c r="D19" s="98">
        <v>0.03</v>
      </c>
      <c r="E19" s="98"/>
      <c r="F19" s="98"/>
      <c r="G19" s="98"/>
      <c r="H19" s="100"/>
      <c r="I19" s="172"/>
    </row>
    <row r="20" spans="1:9" customFormat="1" ht="27.6" customHeight="1" x14ac:dyDescent="0.2">
      <c r="A20" s="233"/>
      <c r="B20" s="97" t="s">
        <v>8</v>
      </c>
      <c r="C20" s="142">
        <f t="shared" ref="C20" si="8">SUM(C17:C19)</f>
        <v>0.99799999999999989</v>
      </c>
      <c r="D20" s="98">
        <f t="shared" ref="D20" si="9">SUM(D17:D19)</f>
        <v>1</v>
      </c>
      <c r="E20" s="98"/>
      <c r="F20" s="98"/>
      <c r="G20" s="98"/>
      <c r="H20" s="100"/>
      <c r="I20" s="172"/>
    </row>
    <row r="21" spans="1:9" customFormat="1" ht="27.6" customHeight="1" thickBot="1" x14ac:dyDescent="0.25">
      <c r="A21" s="233"/>
      <c r="B21" s="102" t="s">
        <v>13</v>
      </c>
      <c r="C21" s="143">
        <v>0.1183</v>
      </c>
      <c r="D21" s="103">
        <v>0.11</v>
      </c>
      <c r="E21" s="103">
        <v>0.06</v>
      </c>
      <c r="F21" s="103">
        <f t="shared" ref="F21" si="10">IF(D21-E21&gt;0,D21-E21,0)</f>
        <v>0.05</v>
      </c>
      <c r="G21" s="103">
        <f t="shared" ref="G21" si="11">D21+E21</f>
        <v>0.16999999999999998</v>
      </c>
      <c r="H21" s="104"/>
      <c r="I21" s="172"/>
    </row>
    <row r="22" spans="1:9" customFormat="1" ht="27.6" customHeight="1" x14ac:dyDescent="0.2">
      <c r="A22" s="233"/>
      <c r="B22" s="16" t="s">
        <v>221</v>
      </c>
      <c r="C22" s="236">
        <v>1E-3</v>
      </c>
      <c r="D22" s="236"/>
      <c r="E22" s="236"/>
      <c r="F22" s="236"/>
      <c r="G22" s="236"/>
      <c r="H22" s="236"/>
      <c r="I22" s="172"/>
    </row>
    <row r="23" spans="1:9" customFormat="1" ht="27.6" customHeight="1" x14ac:dyDescent="0.2">
      <c r="A23" s="233"/>
      <c r="B23" s="169" t="s">
        <v>106</v>
      </c>
      <c r="C23" s="215"/>
      <c r="D23" s="215"/>
      <c r="E23" s="215"/>
      <c r="F23" s="215"/>
      <c r="G23" s="215"/>
      <c r="H23" s="215"/>
      <c r="I23" s="172"/>
    </row>
    <row r="24" spans="1:9" customFormat="1" ht="27.6" customHeight="1" x14ac:dyDescent="0.2">
      <c r="A24" s="233"/>
      <c r="B24" s="234" t="s">
        <v>102</v>
      </c>
      <c r="C24" s="235"/>
      <c r="D24" s="235"/>
      <c r="E24" s="235"/>
      <c r="F24" s="235"/>
      <c r="G24" s="235"/>
      <c r="H24" s="235"/>
      <c r="I24" s="172"/>
    </row>
    <row r="25" spans="1:9" s="75" customFormat="1" ht="18" x14ac:dyDescent="0.2">
      <c r="A25" s="233"/>
      <c r="B25" s="195" t="s">
        <v>191</v>
      </c>
      <c r="C25" s="194"/>
      <c r="D25" s="194"/>
      <c r="E25" s="194"/>
      <c r="F25" s="194"/>
      <c r="G25" s="194"/>
      <c r="H25" s="194"/>
      <c r="I25" s="172"/>
    </row>
    <row r="26" spans="1:9" s="75" customFormat="1" ht="18.75" thickBot="1" x14ac:dyDescent="0.25">
      <c r="A26" s="233"/>
      <c r="B26" s="201" t="s">
        <v>157</v>
      </c>
      <c r="C26" s="202"/>
      <c r="D26" s="202"/>
      <c r="E26" s="202"/>
      <c r="F26" s="202"/>
      <c r="G26" s="202"/>
      <c r="H26" s="202"/>
      <c r="I26" s="172"/>
    </row>
    <row r="27" spans="1:9" s="75" customFormat="1" ht="45" x14ac:dyDescent="0.2">
      <c r="A27" s="233"/>
      <c r="B27" s="93" t="s">
        <v>0</v>
      </c>
      <c r="C27" s="93" t="s">
        <v>230</v>
      </c>
      <c r="D27" s="132" t="s">
        <v>231</v>
      </c>
      <c r="E27" s="9" t="s">
        <v>40</v>
      </c>
      <c r="F27" s="226" t="s">
        <v>10</v>
      </c>
      <c r="G27" s="227"/>
      <c r="H27" s="96" t="s">
        <v>110</v>
      </c>
      <c r="I27" s="172"/>
    </row>
    <row r="28" spans="1:9" ht="30" x14ac:dyDescent="0.2">
      <c r="A28" s="233"/>
      <c r="B28" s="97" t="s">
        <v>29</v>
      </c>
      <c r="C28" s="142">
        <v>0.94199999999999995</v>
      </c>
      <c r="D28" s="98">
        <v>0.95</v>
      </c>
      <c r="E28" s="98">
        <v>0.06</v>
      </c>
      <c r="F28" s="98">
        <f t="shared" ref="F28:F30" si="12">IF(D28-E28&gt;0,D28-E28,0)</f>
        <v>0.8899999999999999</v>
      </c>
      <c r="G28" s="98">
        <f>D28+E28</f>
        <v>1.01</v>
      </c>
      <c r="H28" s="99" t="s">
        <v>81</v>
      </c>
      <c r="I28" s="172"/>
    </row>
    <row r="29" spans="1:9" ht="30" x14ac:dyDescent="0.2">
      <c r="A29" s="233"/>
      <c r="B29" s="97" t="s">
        <v>41</v>
      </c>
      <c r="C29" s="142">
        <v>2.2800000000000001E-2</v>
      </c>
      <c r="D29" s="98">
        <v>0.02</v>
      </c>
      <c r="E29" s="98">
        <v>0.05</v>
      </c>
      <c r="F29" s="98">
        <f t="shared" si="12"/>
        <v>0</v>
      </c>
      <c r="G29" s="98">
        <f t="shared" ref="G29:G30" si="13">D29+E29</f>
        <v>7.0000000000000007E-2</v>
      </c>
      <c r="H29" s="99" t="s">
        <v>3</v>
      </c>
      <c r="I29" s="172"/>
    </row>
    <row r="30" spans="1:9" ht="30" x14ac:dyDescent="0.2">
      <c r="A30" s="233"/>
      <c r="B30" s="97" t="s">
        <v>120</v>
      </c>
      <c r="C30" s="142">
        <v>1.2200000000000001E-2</v>
      </c>
      <c r="D30" s="98">
        <v>0.01</v>
      </c>
      <c r="E30" s="98">
        <v>0.05</v>
      </c>
      <c r="F30" s="98">
        <f t="shared" si="12"/>
        <v>0</v>
      </c>
      <c r="G30" s="98">
        <f t="shared" si="13"/>
        <v>6.0000000000000005E-2</v>
      </c>
      <c r="H30" s="100"/>
      <c r="I30" s="172"/>
    </row>
    <row r="31" spans="1:9" ht="15" x14ac:dyDescent="0.2">
      <c r="A31" s="233"/>
      <c r="B31" s="97" t="s">
        <v>37</v>
      </c>
      <c r="C31" s="142">
        <v>2.29E-2</v>
      </c>
      <c r="D31" s="98">
        <v>0.02</v>
      </c>
      <c r="E31" s="98"/>
      <c r="F31" s="98"/>
      <c r="G31" s="98"/>
      <c r="H31" s="100"/>
      <c r="I31" s="172"/>
    </row>
    <row r="32" spans="1:9" ht="15" x14ac:dyDescent="0.2">
      <c r="A32" s="233"/>
      <c r="B32" s="97" t="s">
        <v>8</v>
      </c>
      <c r="C32" s="142">
        <f t="shared" ref="C32" si="14">SUM(C28:C31)</f>
        <v>0.99990000000000001</v>
      </c>
      <c r="D32" s="98">
        <f t="shared" ref="D32" si="15">SUM(D28:D31)</f>
        <v>1</v>
      </c>
      <c r="E32" s="98"/>
      <c r="F32" s="98"/>
      <c r="G32" s="98"/>
      <c r="H32" s="100"/>
      <c r="I32" s="172"/>
    </row>
    <row r="33" spans="1:9" ht="15.75" thickBot="1" x14ac:dyDescent="0.25">
      <c r="A33" s="233"/>
      <c r="B33" s="102" t="s">
        <v>13</v>
      </c>
      <c r="C33" s="143">
        <v>0.31569999999999998</v>
      </c>
      <c r="D33" s="103">
        <v>0.31</v>
      </c>
      <c r="E33" s="103">
        <v>0.06</v>
      </c>
      <c r="F33" s="103">
        <f t="shared" ref="F33" si="16">IF(D33-E33&gt;0,D33-E33,0)</f>
        <v>0.25</v>
      </c>
      <c r="G33" s="103">
        <f t="shared" ref="G33" si="17">D33+E33</f>
        <v>0.37</v>
      </c>
      <c r="H33" s="104"/>
      <c r="I33" s="172"/>
    </row>
    <row r="34" spans="1:9" ht="18" x14ac:dyDescent="0.2">
      <c r="A34" s="88"/>
      <c r="B34" s="16" t="s">
        <v>221</v>
      </c>
      <c r="C34" s="140">
        <v>1.5E-3</v>
      </c>
      <c r="D34" s="140"/>
      <c r="E34" s="140"/>
      <c r="F34" s="140"/>
      <c r="G34" s="140"/>
      <c r="H34" s="140"/>
      <c r="I34" s="172"/>
    </row>
    <row r="35" spans="1:9" x14ac:dyDescent="0.2">
      <c r="A35" s="88"/>
      <c r="B35" s="172" t="s">
        <v>106</v>
      </c>
      <c r="C35" s="172"/>
      <c r="D35" s="172"/>
      <c r="E35" s="172"/>
      <c r="F35" s="172"/>
      <c r="G35" s="172"/>
      <c r="H35" s="172"/>
      <c r="I35"/>
    </row>
    <row r="36" spans="1:9" ht="15" customHeight="1" x14ac:dyDescent="0.2">
      <c r="A36" s="88"/>
      <c r="B36" s="14" t="s">
        <v>38</v>
      </c>
    </row>
    <row r="37" spans="1:9" x14ac:dyDescent="0.2">
      <c r="A37" s="88"/>
      <c r="B37" s="14" t="s">
        <v>69</v>
      </c>
    </row>
    <row r="38" spans="1:9" s="233" customFormat="1" ht="30.75" customHeight="1" x14ac:dyDescent="0.2">
      <c r="A38" s="233" t="s">
        <v>227</v>
      </c>
    </row>
    <row r="39" spans="1:9" x14ac:dyDescent="0.2">
      <c r="A39" s="88"/>
    </row>
    <row r="40" spans="1:9" s="75" customFormat="1" x14ac:dyDescent="0.2">
      <c r="A40" s="88"/>
    </row>
    <row r="41" spans="1:9" x14ac:dyDescent="0.2">
      <c r="A41" s="88"/>
    </row>
    <row r="42" spans="1:9" s="75" customFormat="1" x14ac:dyDescent="0.2">
      <c r="A42" s="88"/>
    </row>
    <row r="43" spans="1:9" ht="13.9" hidden="1" customHeight="1" x14ac:dyDescent="0.2">
      <c r="A43" s="88"/>
    </row>
    <row r="44" spans="1:9" s="75" customFormat="1" ht="13.9" hidden="1" customHeight="1" x14ac:dyDescent="0.2">
      <c r="A44" s="88"/>
    </row>
    <row r="45" spans="1:9" ht="16.5" hidden="1" customHeight="1" x14ac:dyDescent="0.2">
      <c r="A45" s="88"/>
    </row>
    <row r="46" spans="1:9" ht="13.9" hidden="1" customHeight="1" x14ac:dyDescent="0.2">
      <c r="A46" s="88"/>
      <c r="B46" s="138" t="s">
        <v>129</v>
      </c>
      <c r="C46" s="139"/>
      <c r="D46" s="139"/>
      <c r="E46" s="139"/>
      <c r="F46" s="139"/>
    </row>
    <row r="47" spans="1:9" s="75" customFormat="1" ht="17.45" hidden="1" customHeight="1" x14ac:dyDescent="0.2">
      <c r="A47" s="88"/>
      <c r="B47" s="136"/>
      <c r="C47" s="137"/>
      <c r="D47" s="137"/>
      <c r="E47" s="137"/>
      <c r="F47" s="137"/>
    </row>
    <row r="48" spans="1:9" s="75" customFormat="1" ht="15" hidden="1" x14ac:dyDescent="0.2">
      <c r="A48" s="88"/>
      <c r="B48" s="93" t="s">
        <v>0</v>
      </c>
      <c r="C48" s="199" t="s">
        <v>10</v>
      </c>
      <c r="D48" s="199"/>
      <c r="E48" s="200"/>
      <c r="F48" s="96" t="s">
        <v>110</v>
      </c>
    </row>
    <row r="49" spans="1:6" ht="15" hidden="1" x14ac:dyDescent="0.2">
      <c r="A49" s="88"/>
      <c r="B49" s="97" t="s">
        <v>29</v>
      </c>
      <c r="C49" s="98" t="e">
        <f>+#REF!-#REF!</f>
        <v>#REF!</v>
      </c>
      <c r="D49" s="98"/>
      <c r="E49" s="98" t="e">
        <f>+#REF!+#REF!</f>
        <v>#REF!</v>
      </c>
      <c r="F49" s="99" t="s">
        <v>128</v>
      </c>
    </row>
    <row r="50" spans="1:6" ht="15" hidden="1" x14ac:dyDescent="0.2">
      <c r="B50" s="97" t="s">
        <v>37</v>
      </c>
      <c r="C50" s="98" t="e">
        <f>+#REF!-#REF!</f>
        <v>#REF!</v>
      </c>
      <c r="D50" s="98"/>
      <c r="E50" s="98" t="e">
        <f>+#REF!+#REF!</f>
        <v>#REF!</v>
      </c>
      <c r="F50" s="100"/>
    </row>
    <row r="51" spans="1:6" ht="15" hidden="1" x14ac:dyDescent="0.2">
      <c r="B51" s="97" t="s">
        <v>8</v>
      </c>
      <c r="C51" s="98"/>
      <c r="D51" s="98"/>
      <c r="E51" s="98"/>
      <c r="F51" s="100"/>
    </row>
    <row r="52" spans="1:6" ht="15.75" hidden="1" thickBot="1" x14ac:dyDescent="0.25">
      <c r="B52" s="102" t="s">
        <v>13</v>
      </c>
      <c r="C52" s="103" t="e">
        <f>+#REF!-#REF!</f>
        <v>#REF!</v>
      </c>
      <c r="D52" s="103"/>
      <c r="E52" s="103" t="e">
        <f>+#REF!+#REF!</f>
        <v>#REF!</v>
      </c>
      <c r="F52" s="104"/>
    </row>
    <row r="53" spans="1:6" s="89" customFormat="1" ht="18" hidden="1" x14ac:dyDescent="0.2">
      <c r="A53" s="90"/>
      <c r="B53" s="92" t="s">
        <v>113</v>
      </c>
      <c r="C53" s="189"/>
      <c r="D53" s="189"/>
      <c r="E53" s="189"/>
      <c r="F53" s="189"/>
    </row>
    <row r="54" spans="1:6" customFormat="1" hidden="1" x14ac:dyDescent="0.2"/>
    <row r="55" spans="1:6" hidden="1" x14ac:dyDescent="0.2">
      <c r="B55" s="222" t="s">
        <v>130</v>
      </c>
      <c r="C55" s="223"/>
      <c r="D55" s="223"/>
      <c r="E55" s="223"/>
      <c r="F55" s="223"/>
    </row>
    <row r="56" spans="1:6" ht="18" hidden="1" x14ac:dyDescent="0.2">
      <c r="B56" s="224"/>
      <c r="C56" s="225"/>
      <c r="D56" s="225"/>
      <c r="E56" s="225"/>
      <c r="F56" s="225"/>
    </row>
    <row r="57" spans="1:6" ht="15" hidden="1" x14ac:dyDescent="0.2">
      <c r="B57" s="93" t="s">
        <v>0</v>
      </c>
      <c r="C57" s="199" t="s">
        <v>10</v>
      </c>
      <c r="D57" s="199"/>
      <c r="E57" s="200"/>
      <c r="F57" s="96" t="s">
        <v>110</v>
      </c>
    </row>
    <row r="58" spans="1:6" ht="15" hidden="1" x14ac:dyDescent="0.2">
      <c r="B58" s="97" t="s">
        <v>29</v>
      </c>
      <c r="C58" s="98" t="e">
        <f>+#REF!-#REF!</f>
        <v>#REF!</v>
      </c>
      <c r="D58" s="98"/>
      <c r="E58" s="98" t="e">
        <f>+#REF!+#REF!</f>
        <v>#REF!</v>
      </c>
      <c r="F58" s="99" t="s">
        <v>128</v>
      </c>
    </row>
    <row r="59" spans="1:6" ht="15" hidden="1" x14ac:dyDescent="0.2">
      <c r="B59" s="97" t="s">
        <v>37</v>
      </c>
      <c r="C59" s="98" t="e">
        <f>+#REF!-#REF!</f>
        <v>#REF!</v>
      </c>
      <c r="D59" s="98"/>
      <c r="E59" s="98" t="e">
        <f>+#REF!+#REF!</f>
        <v>#REF!</v>
      </c>
      <c r="F59" s="100"/>
    </row>
    <row r="60" spans="1:6" ht="15" hidden="1" x14ac:dyDescent="0.2">
      <c r="B60" s="97" t="s">
        <v>8</v>
      </c>
      <c r="C60" s="98"/>
      <c r="D60" s="98"/>
      <c r="E60" s="98"/>
      <c r="F60" s="100"/>
    </row>
    <row r="61" spans="1:6" ht="15.75" hidden="1" thickBot="1" x14ac:dyDescent="0.25">
      <c r="B61" s="102" t="s">
        <v>13</v>
      </c>
      <c r="C61" s="19" t="e">
        <f>IF(#REF!-#REF!&gt;0,#REF!-#REF!,0)</f>
        <v>#REF!</v>
      </c>
      <c r="D61" s="19"/>
      <c r="E61" s="19" t="e">
        <f>#REF!+#REF!</f>
        <v>#REF!</v>
      </c>
      <c r="F61" s="104"/>
    </row>
    <row r="62" spans="1:6" ht="18" hidden="1" x14ac:dyDescent="0.2">
      <c r="B62" s="92" t="s">
        <v>113</v>
      </c>
      <c r="C62" s="189"/>
      <c r="D62" s="189"/>
      <c r="E62" s="189"/>
      <c r="F62" s="189"/>
    </row>
    <row r="63" spans="1:6" ht="15" customHeight="1" x14ac:dyDescent="0.2"/>
    <row r="65" ht="30" customHeight="1" x14ac:dyDescent="0.2"/>
  </sheetData>
  <mergeCells count="27">
    <mergeCell ref="A38:XFD38"/>
    <mergeCell ref="B14:H14"/>
    <mergeCell ref="B15:H15"/>
    <mergeCell ref="F5:G5"/>
    <mergeCell ref="C22:H22"/>
    <mergeCell ref="B35:H35"/>
    <mergeCell ref="B25:H25"/>
    <mergeCell ref="B26:H26"/>
    <mergeCell ref="F27:G27"/>
    <mergeCell ref="A3:A33"/>
    <mergeCell ref="I3:I34"/>
    <mergeCell ref="B1:H1"/>
    <mergeCell ref="C62:F62"/>
    <mergeCell ref="F16:G16"/>
    <mergeCell ref="C48:E48"/>
    <mergeCell ref="C53:F53"/>
    <mergeCell ref="B55:F55"/>
    <mergeCell ref="B56:F56"/>
    <mergeCell ref="C57:E57"/>
    <mergeCell ref="B2:H2"/>
    <mergeCell ref="B12:H12"/>
    <mergeCell ref="B13:H13"/>
    <mergeCell ref="B23:H23"/>
    <mergeCell ref="B24:H24"/>
    <mergeCell ref="B3:H3"/>
    <mergeCell ref="B4:H4"/>
    <mergeCell ref="C11:H11"/>
  </mergeCells>
  <pageMargins left="0.70866141732283472" right="0.70866141732283472" top="0.74803149606299213" bottom="0.74803149606299213" header="0.31496062992125984" footer="0.31496062992125984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48"/>
  <sheetViews>
    <sheetView showGridLines="0" rightToLeft="1" zoomScale="85" zoomScaleNormal="85" zoomScaleSheetLayoutView="100" workbookViewId="0">
      <selection activeCell="I5" sqref="I5"/>
    </sheetView>
  </sheetViews>
  <sheetFormatPr defaultColWidth="8.875" defaultRowHeight="14.25" x14ac:dyDescent="0.2"/>
  <cols>
    <col min="2" max="2" width="36" customWidth="1"/>
    <col min="3" max="3" width="11.25" bestFit="1" customWidth="1"/>
    <col min="4" max="4" width="11.25" customWidth="1"/>
    <col min="5" max="5" width="13.25" bestFit="1" customWidth="1"/>
    <col min="6" max="6" width="14" customWidth="1"/>
    <col min="7" max="7" width="13.875" customWidth="1"/>
    <col min="8" max="8" width="32.625" bestFit="1" customWidth="1"/>
  </cols>
  <sheetData>
    <row r="1" spans="1:9" ht="30" customHeight="1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9" ht="30" customHeight="1" thickTop="1" thickBot="1" x14ac:dyDescent="0.25">
      <c r="B2" s="184" t="s">
        <v>102</v>
      </c>
      <c r="C2" s="184"/>
      <c r="D2" s="184"/>
      <c r="E2" s="184"/>
      <c r="F2" s="184"/>
      <c r="G2" s="184"/>
      <c r="H2" s="184"/>
    </row>
    <row r="3" spans="1:9" ht="19.5" thickTop="1" thickBot="1" x14ac:dyDescent="0.25">
      <c r="A3" s="172" t="s">
        <v>225</v>
      </c>
      <c r="B3" s="237" t="s">
        <v>175</v>
      </c>
      <c r="C3" s="238"/>
      <c r="D3" s="238"/>
      <c r="E3" s="238"/>
      <c r="F3" s="238"/>
      <c r="G3" s="238"/>
      <c r="H3" s="238"/>
    </row>
    <row r="4" spans="1:9" ht="18.75" thickTop="1" x14ac:dyDescent="0.2">
      <c r="A4" s="172"/>
      <c r="B4" s="237" t="s">
        <v>159</v>
      </c>
      <c r="C4" s="238"/>
      <c r="D4" s="238"/>
      <c r="E4" s="238"/>
      <c r="F4" s="238"/>
      <c r="G4" s="238"/>
      <c r="H4" s="238"/>
    </row>
    <row r="5" spans="1:9" ht="45" x14ac:dyDescent="0.2">
      <c r="A5" s="172"/>
      <c r="B5" s="9" t="s">
        <v>0</v>
      </c>
      <c r="C5" s="131" t="s">
        <v>230</v>
      </c>
      <c r="D5" s="15" t="s">
        <v>231</v>
      </c>
      <c r="E5" s="9" t="s">
        <v>40</v>
      </c>
      <c r="F5" s="178" t="s">
        <v>10</v>
      </c>
      <c r="G5" s="179"/>
      <c r="H5" s="9" t="s">
        <v>70</v>
      </c>
    </row>
    <row r="6" spans="1:9" ht="27.6" customHeight="1" x14ac:dyDescent="0.2">
      <c r="A6" s="172"/>
      <c r="B6" s="16" t="s">
        <v>42</v>
      </c>
      <c r="C6" s="141">
        <v>0.4264</v>
      </c>
      <c r="D6" s="19">
        <v>0.48</v>
      </c>
      <c r="E6" s="19">
        <v>0.06</v>
      </c>
      <c r="F6" s="19">
        <f t="shared" ref="F6:F8" si="0">IF(D6-E6&gt;0,D6-E6,0)</f>
        <v>0.42</v>
      </c>
      <c r="G6" s="19">
        <f t="shared" ref="G6:G8" si="1">D6+E6</f>
        <v>0.54</v>
      </c>
      <c r="H6" s="99" t="s">
        <v>81</v>
      </c>
    </row>
    <row r="7" spans="1:9" ht="30" x14ac:dyDescent="0.2">
      <c r="A7" s="172"/>
      <c r="B7" s="16" t="s">
        <v>39</v>
      </c>
      <c r="C7" s="141">
        <v>0.24260000000000001</v>
      </c>
      <c r="D7" s="19">
        <v>0.24</v>
      </c>
      <c r="E7" s="19">
        <v>0.05</v>
      </c>
      <c r="F7" s="19">
        <f t="shared" si="0"/>
        <v>0.19</v>
      </c>
      <c r="G7" s="19">
        <f t="shared" si="1"/>
        <v>0.28999999999999998</v>
      </c>
      <c r="H7" s="20" t="s">
        <v>3</v>
      </c>
    </row>
    <row r="8" spans="1:9" ht="75" x14ac:dyDescent="0.2">
      <c r="A8" s="172"/>
      <c r="B8" s="16" t="s">
        <v>67</v>
      </c>
      <c r="C8" s="141">
        <v>0.2898</v>
      </c>
      <c r="D8" s="19">
        <v>0.27</v>
      </c>
      <c r="E8" s="19">
        <v>0.06</v>
      </c>
      <c r="F8" s="19">
        <f t="shared" si="0"/>
        <v>0.21000000000000002</v>
      </c>
      <c r="G8" s="19">
        <f t="shared" si="1"/>
        <v>0.33</v>
      </c>
      <c r="H8" s="20" t="s">
        <v>71</v>
      </c>
    </row>
    <row r="9" spans="1:9" ht="18.600000000000001" customHeight="1" x14ac:dyDescent="0.2">
      <c r="A9" s="172"/>
      <c r="B9" s="16" t="s">
        <v>37</v>
      </c>
      <c r="C9" s="141">
        <v>4.1099999999999998E-2</v>
      </c>
      <c r="D9" s="19">
        <v>0.01</v>
      </c>
      <c r="E9" s="19"/>
      <c r="F9" s="19"/>
      <c r="G9" s="19"/>
      <c r="H9" s="20"/>
    </row>
    <row r="10" spans="1:9" ht="18.600000000000001" customHeight="1" x14ac:dyDescent="0.2">
      <c r="A10" s="172"/>
      <c r="B10" s="16" t="s">
        <v>8</v>
      </c>
      <c r="C10" s="141">
        <f t="shared" ref="C10" si="2">SUM(C6:C9)</f>
        <v>0.99990000000000012</v>
      </c>
      <c r="D10" s="19">
        <f t="shared" ref="D10" si="3">SUM(D6:D9)</f>
        <v>1</v>
      </c>
      <c r="E10" s="19"/>
      <c r="F10" s="19"/>
      <c r="G10" s="19"/>
      <c r="H10" s="20"/>
    </row>
    <row r="11" spans="1:9" ht="18.600000000000001" customHeight="1" x14ac:dyDescent="0.2">
      <c r="A11" s="172"/>
      <c r="B11" s="16" t="s">
        <v>13</v>
      </c>
      <c r="C11" s="148">
        <v>0.18659999999999999</v>
      </c>
      <c r="D11" s="126">
        <v>0.18</v>
      </c>
      <c r="E11" s="21">
        <v>0.06</v>
      </c>
      <c r="F11" s="19">
        <f t="shared" ref="F11" si="4">IF(D11-E11&gt;0,D11-E11,0)</f>
        <v>0.12</v>
      </c>
      <c r="G11" s="19">
        <f t="shared" ref="G11" si="5">D11+E11</f>
        <v>0.24</v>
      </c>
      <c r="H11" s="20"/>
    </row>
    <row r="12" spans="1:9" ht="15" x14ac:dyDescent="0.2">
      <c r="A12" s="172"/>
      <c r="B12" s="16" t="s">
        <v>221</v>
      </c>
      <c r="C12" s="241">
        <v>2E-3</v>
      </c>
      <c r="D12" s="241"/>
      <c r="E12" s="241"/>
      <c r="F12" s="241"/>
      <c r="G12" s="241"/>
      <c r="H12" s="241"/>
    </row>
    <row r="13" spans="1:9" ht="33.75" customHeight="1" x14ac:dyDescent="0.2">
      <c r="A13" s="172"/>
      <c r="B13" s="165" t="s">
        <v>106</v>
      </c>
      <c r="C13" s="165"/>
      <c r="D13" s="165"/>
      <c r="E13" s="165"/>
      <c r="F13" s="165"/>
      <c r="G13" s="165"/>
      <c r="H13" s="165"/>
      <c r="I13" s="157"/>
    </row>
    <row r="14" spans="1:9" ht="18" hidden="1" customHeight="1" x14ac:dyDescent="0.2">
      <c r="A14" s="172"/>
      <c r="B14" s="190" t="s">
        <v>140</v>
      </c>
      <c r="C14" s="191"/>
      <c r="D14" s="191"/>
      <c r="E14" s="191"/>
      <c r="F14" s="191"/>
      <c r="G14" s="191"/>
      <c r="H14" s="191"/>
      <c r="I14" s="191"/>
    </row>
    <row r="15" spans="1:9" ht="18" hidden="1" customHeight="1" x14ac:dyDescent="0.2">
      <c r="A15" s="172"/>
      <c r="B15" s="170"/>
      <c r="C15" s="171"/>
      <c r="D15" s="171"/>
      <c r="E15" s="171"/>
      <c r="F15" s="171"/>
      <c r="G15" s="171"/>
      <c r="H15" s="171"/>
      <c r="I15" s="171"/>
    </row>
    <row r="16" spans="1:9" ht="45" hidden="1" customHeight="1" x14ac:dyDescent="0.2">
      <c r="A16" s="172"/>
      <c r="B16" s="9" t="s">
        <v>0</v>
      </c>
      <c r="C16" s="109"/>
      <c r="D16" s="109"/>
      <c r="E16" s="109"/>
      <c r="F16" s="15" t="s">
        <v>112</v>
      </c>
      <c r="G16" s="9" t="s">
        <v>40</v>
      </c>
      <c r="H16" s="178" t="s">
        <v>10</v>
      </c>
      <c r="I16" s="179"/>
    </row>
    <row r="17" spans="1:9" ht="30" hidden="1" customHeight="1" x14ac:dyDescent="0.2">
      <c r="A17" s="172"/>
      <c r="B17" s="16" t="s">
        <v>42</v>
      </c>
      <c r="C17" s="239"/>
      <c r="D17" s="239"/>
      <c r="E17" s="240"/>
      <c r="F17" s="19"/>
      <c r="G17" s="19">
        <v>0.06</v>
      </c>
      <c r="H17" s="19">
        <f>+F17-G17</f>
        <v>-0.06</v>
      </c>
      <c r="I17" s="19">
        <f>+F17+G17</f>
        <v>0.06</v>
      </c>
    </row>
    <row r="18" spans="1:9" ht="30" hidden="1" customHeight="1" x14ac:dyDescent="0.2">
      <c r="A18" s="172"/>
      <c r="B18" s="16" t="s">
        <v>39</v>
      </c>
      <c r="C18" s="19"/>
      <c r="D18" s="19"/>
      <c r="E18" s="19"/>
      <c r="F18" s="19"/>
      <c r="G18" s="19">
        <v>0.05</v>
      </c>
      <c r="H18" s="19">
        <v>0</v>
      </c>
      <c r="I18" s="19">
        <f>+F18+G18</f>
        <v>0.05</v>
      </c>
    </row>
    <row r="19" spans="1:9" ht="30" hidden="1" customHeight="1" x14ac:dyDescent="0.2">
      <c r="A19" s="172"/>
      <c r="B19" s="16" t="s">
        <v>67</v>
      </c>
      <c r="C19" s="19"/>
      <c r="D19" s="19"/>
      <c r="E19" s="19"/>
      <c r="F19" s="19"/>
      <c r="G19" s="19">
        <v>0.06</v>
      </c>
      <c r="H19" s="19">
        <f>+F19-G19</f>
        <v>-0.06</v>
      </c>
      <c r="I19" s="19">
        <f>+F19+G19</f>
        <v>0.06</v>
      </c>
    </row>
    <row r="20" spans="1:9" ht="15" hidden="1" customHeight="1" x14ac:dyDescent="0.2">
      <c r="A20" s="172"/>
      <c r="B20" s="16" t="s">
        <v>37</v>
      </c>
      <c r="C20" s="19"/>
      <c r="D20" s="19"/>
      <c r="E20" s="19"/>
      <c r="F20" s="19">
        <v>0.03</v>
      </c>
      <c r="G20" s="19"/>
      <c r="H20" s="19"/>
      <c r="I20" s="19"/>
    </row>
    <row r="21" spans="1:9" ht="15" hidden="1" customHeight="1" x14ac:dyDescent="0.2">
      <c r="A21" s="172"/>
      <c r="B21" s="16" t="s">
        <v>8</v>
      </c>
      <c r="C21" s="19"/>
      <c r="D21" s="19"/>
      <c r="E21" s="19">
        <f>SUM(E17:E20)</f>
        <v>0</v>
      </c>
      <c r="F21" s="19">
        <v>1</v>
      </c>
      <c r="G21" s="19"/>
      <c r="H21" s="19"/>
      <c r="I21" s="19"/>
    </row>
    <row r="22" spans="1:9" ht="15" hidden="1" customHeight="1" x14ac:dyDescent="0.2">
      <c r="A22" s="172"/>
      <c r="B22" s="16" t="s">
        <v>13</v>
      </c>
      <c r="C22" s="19"/>
      <c r="D22" s="19"/>
      <c r="E22" s="19"/>
      <c r="F22" s="19">
        <v>0.18</v>
      </c>
      <c r="G22" s="19">
        <v>0.06</v>
      </c>
      <c r="H22" s="19">
        <f>+F22-G22</f>
        <v>0.12</v>
      </c>
      <c r="I22" s="19">
        <f>+F22+G22</f>
        <v>0.24</v>
      </c>
    </row>
    <row r="23" spans="1:9" ht="15" hidden="1" customHeight="1" x14ac:dyDescent="0.2">
      <c r="A23" s="172"/>
      <c r="B23" s="92" t="s">
        <v>113</v>
      </c>
      <c r="C23" s="242"/>
      <c r="D23" s="242"/>
      <c r="E23" s="242"/>
      <c r="F23" s="242"/>
      <c r="G23" s="242"/>
      <c r="H23" s="242"/>
      <c r="I23" s="242"/>
    </row>
    <row r="24" spans="1:9" x14ac:dyDescent="0.2">
      <c r="A24" s="172"/>
      <c r="B24" s="158" t="s">
        <v>102</v>
      </c>
      <c r="C24" s="158"/>
      <c r="D24" s="158"/>
      <c r="E24" s="158"/>
      <c r="F24" s="158"/>
      <c r="G24" s="158"/>
      <c r="H24" s="158"/>
      <c r="I24" s="157"/>
    </row>
    <row r="25" spans="1:9" ht="18" x14ac:dyDescent="0.25">
      <c r="A25" s="172"/>
      <c r="B25" s="190" t="s">
        <v>205</v>
      </c>
      <c r="C25" s="191"/>
      <c r="D25" s="191"/>
      <c r="E25" s="191"/>
      <c r="F25" s="191"/>
      <c r="G25" s="191"/>
      <c r="H25" s="191"/>
      <c r="I25" s="163" t="s">
        <v>224</v>
      </c>
    </row>
    <row r="26" spans="1:9" ht="18" x14ac:dyDescent="0.25">
      <c r="A26" s="172"/>
      <c r="B26" s="170" t="s">
        <v>183</v>
      </c>
      <c r="C26" s="171"/>
      <c r="D26" s="171"/>
      <c r="E26" s="171"/>
      <c r="F26" s="171"/>
      <c r="G26" s="171"/>
      <c r="H26" s="171"/>
      <c r="I26" s="164"/>
    </row>
    <row r="27" spans="1:9" ht="45" x14ac:dyDescent="0.25">
      <c r="A27" s="172"/>
      <c r="B27" s="9" t="s">
        <v>0</v>
      </c>
      <c r="C27" s="131" t="s">
        <v>230</v>
      </c>
      <c r="D27" s="15" t="s">
        <v>231</v>
      </c>
      <c r="E27" s="9" t="s">
        <v>40</v>
      </c>
      <c r="F27" s="178" t="s">
        <v>10</v>
      </c>
      <c r="G27" s="179"/>
      <c r="H27" s="9" t="s">
        <v>70</v>
      </c>
      <c r="I27" s="164"/>
    </row>
    <row r="28" spans="1:9" ht="30" x14ac:dyDescent="0.25">
      <c r="A28" s="172"/>
      <c r="B28" s="16" t="s">
        <v>42</v>
      </c>
      <c r="C28" s="141">
        <v>0.93210000000000004</v>
      </c>
      <c r="D28" s="19">
        <v>0.98</v>
      </c>
      <c r="E28" s="19">
        <v>0.06</v>
      </c>
      <c r="F28" s="19">
        <f t="shared" ref="F28:F29" si="6">IF(D28-E28&gt;0,D28-E28,0)</f>
        <v>0.91999999999999993</v>
      </c>
      <c r="G28" s="19">
        <f t="shared" ref="G28:G29" si="7">D28+E28</f>
        <v>1.04</v>
      </c>
      <c r="H28" s="20" t="s">
        <v>190</v>
      </c>
      <c r="I28" s="164"/>
    </row>
    <row r="29" spans="1:9" ht="15" x14ac:dyDescent="0.25">
      <c r="A29" s="172"/>
      <c r="B29" s="130" t="s">
        <v>34</v>
      </c>
      <c r="C29" s="141">
        <v>2.6499999999999999E-2</v>
      </c>
      <c r="D29" s="19">
        <v>0.01</v>
      </c>
      <c r="E29" s="19">
        <v>0.06</v>
      </c>
      <c r="F29" s="19">
        <f t="shared" si="6"/>
        <v>0</v>
      </c>
      <c r="G29" s="19">
        <f t="shared" si="7"/>
        <v>6.9999999999999993E-2</v>
      </c>
      <c r="H29" s="20"/>
      <c r="I29" s="164"/>
    </row>
    <row r="30" spans="1:9" ht="15" x14ac:dyDescent="0.25">
      <c r="A30" s="172"/>
      <c r="B30" s="16" t="s">
        <v>37</v>
      </c>
      <c r="C30" s="141">
        <v>3.8899999999999997E-2</v>
      </c>
      <c r="D30" s="19">
        <v>0.01</v>
      </c>
      <c r="E30" s="19"/>
      <c r="F30" s="19"/>
      <c r="G30" s="19"/>
      <c r="H30" s="20"/>
      <c r="I30" s="164"/>
    </row>
    <row r="31" spans="1:9" ht="15" x14ac:dyDescent="0.25">
      <c r="A31" s="172"/>
      <c r="B31" s="16" t="s">
        <v>8</v>
      </c>
      <c r="C31" s="141">
        <f t="shared" ref="C31" si="8">SUM(C28:C30)</f>
        <v>0.99750000000000005</v>
      </c>
      <c r="D31" s="19">
        <f t="shared" ref="D31" si="9">SUM(D28:D30)</f>
        <v>1</v>
      </c>
      <c r="E31" s="19"/>
      <c r="F31" s="19"/>
      <c r="G31" s="19"/>
      <c r="H31" s="20"/>
      <c r="I31" s="164"/>
    </row>
    <row r="32" spans="1:9" ht="15" x14ac:dyDescent="0.25">
      <c r="A32" s="172"/>
      <c r="B32" s="16" t="s">
        <v>13</v>
      </c>
      <c r="C32" s="141">
        <v>0.15570000000000001</v>
      </c>
      <c r="D32" s="19">
        <v>0.17</v>
      </c>
      <c r="E32" s="19">
        <v>0.06</v>
      </c>
      <c r="F32" s="19">
        <f t="shared" ref="F32" si="10">IF(D32-E32&gt;0,D32-E32,0)</f>
        <v>0.11000000000000001</v>
      </c>
      <c r="G32" s="19">
        <f t="shared" ref="G32" si="11">D32+E32</f>
        <v>0.23</v>
      </c>
      <c r="H32" s="20"/>
      <c r="I32" s="164"/>
    </row>
    <row r="33" spans="1:9" ht="15" x14ac:dyDescent="0.25">
      <c r="A33" s="172"/>
      <c r="B33" s="16" t="s">
        <v>221</v>
      </c>
      <c r="C33" s="203">
        <v>2E-3</v>
      </c>
      <c r="D33" s="203"/>
      <c r="E33" s="203"/>
      <c r="F33" s="203"/>
      <c r="G33" s="203"/>
      <c r="H33" s="203"/>
      <c r="I33" s="164"/>
    </row>
    <row r="34" spans="1:9" ht="15" x14ac:dyDescent="0.25">
      <c r="A34" s="172"/>
      <c r="B34" s="161" t="s">
        <v>106</v>
      </c>
      <c r="I34" s="164"/>
    </row>
    <row r="35" spans="1:9" ht="15" x14ac:dyDescent="0.25">
      <c r="A35" s="172"/>
      <c r="B35" s="161" t="s">
        <v>102</v>
      </c>
      <c r="I35" s="164"/>
    </row>
    <row r="36" spans="1:9" ht="18" x14ac:dyDescent="0.25">
      <c r="A36" s="172"/>
      <c r="B36" s="190" t="s">
        <v>206</v>
      </c>
      <c r="C36" s="191"/>
      <c r="D36" s="191"/>
      <c r="E36" s="191"/>
      <c r="F36" s="191"/>
      <c r="G36" s="191"/>
      <c r="H36" s="191"/>
      <c r="I36" s="164"/>
    </row>
    <row r="37" spans="1:9" ht="18" x14ac:dyDescent="0.25">
      <c r="A37" s="172"/>
      <c r="B37" s="170" t="s">
        <v>182</v>
      </c>
      <c r="C37" s="171"/>
      <c r="D37" s="171"/>
      <c r="E37" s="171"/>
      <c r="F37" s="171"/>
      <c r="G37" s="171"/>
      <c r="H37" s="171"/>
      <c r="I37" s="164"/>
    </row>
    <row r="38" spans="1:9" ht="45" x14ac:dyDescent="0.25">
      <c r="A38" s="172"/>
      <c r="B38" s="9" t="s">
        <v>0</v>
      </c>
      <c r="C38" s="131" t="s">
        <v>230</v>
      </c>
      <c r="D38" s="15" t="s">
        <v>231</v>
      </c>
      <c r="E38" s="9" t="s">
        <v>40</v>
      </c>
      <c r="F38" s="178" t="s">
        <v>10</v>
      </c>
      <c r="G38" s="179"/>
      <c r="H38" s="9" t="s">
        <v>70</v>
      </c>
      <c r="I38" s="164"/>
    </row>
    <row r="39" spans="1:9" ht="15" x14ac:dyDescent="0.25">
      <c r="A39" s="172"/>
      <c r="B39" s="16" t="s">
        <v>42</v>
      </c>
      <c r="C39" s="141">
        <v>0.19495684853411929</v>
      </c>
      <c r="D39" s="19">
        <v>0.19</v>
      </c>
      <c r="E39" s="19">
        <v>0.06</v>
      </c>
      <c r="F39" s="19">
        <f t="shared" ref="F39:F41" si="12">IF(D39-E39&gt;0,D39-E39,0)</f>
        <v>0.13</v>
      </c>
      <c r="G39" s="19">
        <f t="shared" ref="G39:G41" si="13">D39+E39</f>
        <v>0.25</v>
      </c>
      <c r="H39" s="20" t="s">
        <v>170</v>
      </c>
      <c r="I39" s="164"/>
    </row>
    <row r="40" spans="1:9" ht="30" x14ac:dyDescent="0.25">
      <c r="A40" s="172"/>
      <c r="B40" s="16" t="s">
        <v>39</v>
      </c>
      <c r="C40" s="141">
        <v>0.1893</v>
      </c>
      <c r="D40" s="19">
        <v>0.2</v>
      </c>
      <c r="E40" s="19">
        <v>0.05</v>
      </c>
      <c r="F40" s="19">
        <f t="shared" si="12"/>
        <v>0.15000000000000002</v>
      </c>
      <c r="G40" s="19">
        <f t="shared" si="13"/>
        <v>0.25</v>
      </c>
      <c r="H40" s="20" t="s">
        <v>3</v>
      </c>
      <c r="I40" s="164"/>
    </row>
    <row r="41" spans="1:9" ht="45" x14ac:dyDescent="0.25">
      <c r="A41" s="172"/>
      <c r="B41" s="16" t="s">
        <v>67</v>
      </c>
      <c r="C41" s="141">
        <v>0.54959999999999998</v>
      </c>
      <c r="D41" s="19">
        <v>0.57999999999999996</v>
      </c>
      <c r="E41" s="19">
        <v>0.06</v>
      </c>
      <c r="F41" s="19">
        <f t="shared" si="12"/>
        <v>0.52</v>
      </c>
      <c r="G41" s="19">
        <f t="shared" si="13"/>
        <v>0.6399999999999999</v>
      </c>
      <c r="H41" s="134" t="s">
        <v>223</v>
      </c>
      <c r="I41" s="164"/>
    </row>
    <row r="42" spans="1:9" ht="15" x14ac:dyDescent="0.25">
      <c r="A42" s="172"/>
      <c r="B42" s="16" t="s">
        <v>37</v>
      </c>
      <c r="C42" s="141">
        <v>6.6199999999999995E-2</v>
      </c>
      <c r="D42" s="19">
        <v>0.03</v>
      </c>
      <c r="E42" s="19"/>
      <c r="F42" s="19"/>
      <c r="G42" s="19"/>
      <c r="H42" s="20"/>
      <c r="I42" s="164"/>
    </row>
    <row r="43" spans="1:9" ht="15" x14ac:dyDescent="0.25">
      <c r="A43" s="172"/>
      <c r="B43" s="16" t="s">
        <v>8</v>
      </c>
      <c r="C43" s="141">
        <f t="shared" ref="C43" si="14">SUM(C39:C42)</f>
        <v>1.0000568485341192</v>
      </c>
      <c r="D43" s="19">
        <f t="shared" ref="D43" si="15">SUM(D39:D42)</f>
        <v>1</v>
      </c>
      <c r="E43" s="19"/>
      <c r="F43" s="19"/>
      <c r="G43" s="19"/>
      <c r="H43" s="20"/>
      <c r="I43" s="164"/>
    </row>
    <row r="44" spans="1:9" ht="15" x14ac:dyDescent="0.25">
      <c r="A44" s="172"/>
      <c r="B44" s="16" t="s">
        <v>13</v>
      </c>
      <c r="C44" s="141">
        <v>0.10349999999999999</v>
      </c>
      <c r="D44" s="19">
        <v>0.14000000000000001</v>
      </c>
      <c r="E44" s="19">
        <v>0.06</v>
      </c>
      <c r="F44" s="19">
        <f t="shared" ref="F44" si="16">IF(D44-E44&gt;0,D44-E44,0)</f>
        <v>8.0000000000000016E-2</v>
      </c>
      <c r="G44" s="19">
        <f t="shared" ref="G44" si="17">D44+E44</f>
        <v>0.2</v>
      </c>
      <c r="H44" s="20"/>
      <c r="I44" s="164"/>
    </row>
    <row r="45" spans="1:9" ht="15" x14ac:dyDescent="0.25">
      <c r="A45" s="172"/>
      <c r="B45" s="16" t="s">
        <v>221</v>
      </c>
      <c r="C45" s="203">
        <v>2E-3</v>
      </c>
      <c r="D45" s="203"/>
      <c r="E45" s="203"/>
      <c r="F45" s="203"/>
      <c r="G45" s="203"/>
      <c r="H45" s="203"/>
      <c r="I45" s="164"/>
    </row>
    <row r="46" spans="1:9" ht="15" x14ac:dyDescent="0.25">
      <c r="A46" s="157"/>
      <c r="B46" s="172" t="s">
        <v>106</v>
      </c>
      <c r="C46" s="172"/>
      <c r="D46" s="172"/>
      <c r="E46" s="172"/>
      <c r="F46" s="172"/>
      <c r="G46" s="172"/>
      <c r="H46" s="172"/>
      <c r="I46" s="164"/>
    </row>
    <row r="47" spans="1:9" x14ac:dyDescent="0.2">
      <c r="B47" s="14" t="s">
        <v>38</v>
      </c>
    </row>
    <row r="48" spans="1:9" x14ac:dyDescent="0.2">
      <c r="B48" s="14" t="s">
        <v>69</v>
      </c>
    </row>
  </sheetData>
  <mergeCells count="21">
    <mergeCell ref="A3:A45"/>
    <mergeCell ref="B1:H1"/>
    <mergeCell ref="B4:H4"/>
    <mergeCell ref="B3:H3"/>
    <mergeCell ref="F5:G5"/>
    <mergeCell ref="C17:E17"/>
    <mergeCell ref="B2:H2"/>
    <mergeCell ref="H16:I16"/>
    <mergeCell ref="B14:I14"/>
    <mergeCell ref="B15:I15"/>
    <mergeCell ref="C12:H12"/>
    <mergeCell ref="C23:I23"/>
    <mergeCell ref="B25:H25"/>
    <mergeCell ref="B46:H46"/>
    <mergeCell ref="B26:H26"/>
    <mergeCell ref="B36:H36"/>
    <mergeCell ref="B37:H37"/>
    <mergeCell ref="F38:G38"/>
    <mergeCell ref="C45:H45"/>
    <mergeCell ref="C33:H33"/>
    <mergeCell ref="F27:G27"/>
  </mergeCells>
  <pageMargins left="0.25" right="0.25" top="0.4" bottom="0.75" header="0.3" footer="0.3"/>
  <pageSetup paperSize="9" scale="6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0"/>
  <sheetViews>
    <sheetView showGridLines="0" rightToLeft="1" zoomScale="80" zoomScaleNormal="80" zoomScaleSheetLayoutView="100" workbookViewId="0">
      <selection activeCell="I8" sqref="I8"/>
    </sheetView>
  </sheetViews>
  <sheetFormatPr defaultColWidth="8.125" defaultRowHeight="14.25" x14ac:dyDescent="0.2"/>
  <cols>
    <col min="1" max="1" width="65.375" style="27" customWidth="1"/>
    <col min="2" max="3" width="11.75" style="27" bestFit="1" customWidth="1"/>
    <col min="4" max="4" width="16.25" style="27" customWidth="1"/>
    <col min="5" max="5" width="18.25" style="27" customWidth="1"/>
    <col min="6" max="6" width="18.25" style="28" customWidth="1"/>
    <col min="7" max="7" width="71.125" style="28" bestFit="1" customWidth="1"/>
    <col min="8" max="8" width="36.375" style="28" customWidth="1"/>
    <col min="9" max="16384" width="8.125" style="28"/>
  </cols>
  <sheetData>
    <row r="1" spans="1:11" ht="30" customHeight="1" thickBot="1" x14ac:dyDescent="0.25">
      <c r="A1" s="183" t="s">
        <v>218</v>
      </c>
      <c r="B1" s="183"/>
      <c r="C1" s="183"/>
      <c r="D1" s="183"/>
      <c r="E1" s="183"/>
      <c r="F1" s="183"/>
      <c r="G1" s="183"/>
    </row>
    <row r="2" spans="1:11" ht="30" customHeight="1" thickTop="1" thickBot="1" x14ac:dyDescent="0.25">
      <c r="A2" s="249" t="s">
        <v>102</v>
      </c>
      <c r="B2" s="249"/>
      <c r="C2" s="249"/>
      <c r="D2" s="249"/>
      <c r="E2" s="249"/>
      <c r="F2" s="249"/>
      <c r="G2" s="249"/>
      <c r="H2" s="166" t="s">
        <v>224</v>
      </c>
    </row>
    <row r="3" spans="1:11" ht="18.75" customHeight="1" thickTop="1" x14ac:dyDescent="0.2">
      <c r="A3" s="207" t="s">
        <v>207</v>
      </c>
      <c r="B3" s="194"/>
      <c r="C3" s="194"/>
      <c r="D3" s="194"/>
      <c r="E3" s="194"/>
      <c r="F3" s="194"/>
      <c r="G3" s="194"/>
      <c r="H3" s="213" t="s">
        <v>224</v>
      </c>
    </row>
    <row r="4" spans="1:11" ht="18" x14ac:dyDescent="0.2">
      <c r="A4" s="207" t="s">
        <v>161</v>
      </c>
      <c r="B4" s="194"/>
      <c r="C4" s="194"/>
      <c r="D4" s="194"/>
      <c r="E4" s="194"/>
      <c r="F4" s="194"/>
      <c r="G4" s="194"/>
      <c r="H4" s="213"/>
    </row>
    <row r="5" spans="1:11" ht="45" x14ac:dyDescent="0.2">
      <c r="A5" s="64" t="s">
        <v>0</v>
      </c>
      <c r="B5" s="131" t="s">
        <v>230</v>
      </c>
      <c r="C5" s="15" t="s">
        <v>231</v>
      </c>
      <c r="D5" s="64" t="s">
        <v>40</v>
      </c>
      <c r="E5" s="247" t="s">
        <v>10</v>
      </c>
      <c r="F5" s="248"/>
      <c r="G5" s="119" t="s">
        <v>70</v>
      </c>
      <c r="H5" s="213"/>
    </row>
    <row r="6" spans="1:11" ht="21.75" customHeight="1" x14ac:dyDescent="0.2">
      <c r="A6" s="111" t="s">
        <v>29</v>
      </c>
      <c r="B6" s="145">
        <v>0.41110000000000002</v>
      </c>
      <c r="C6" s="112">
        <v>0.47</v>
      </c>
      <c r="D6" s="112">
        <v>0.06</v>
      </c>
      <c r="E6" s="19">
        <f t="shared" ref="E6:E8" si="0">IF(C6-D6&gt;0,C6-D6,0)</f>
        <v>0.41</v>
      </c>
      <c r="F6" s="19">
        <f t="shared" ref="F6:F8" si="1">C6+D6</f>
        <v>0.53</v>
      </c>
      <c r="G6" s="121" t="s">
        <v>189</v>
      </c>
      <c r="H6" s="213"/>
    </row>
    <row r="7" spans="1:11" ht="23.25" customHeight="1" x14ac:dyDescent="0.2">
      <c r="A7" s="110" t="s">
        <v>48</v>
      </c>
      <c r="B7" s="151">
        <v>0.2301</v>
      </c>
      <c r="C7" s="51">
        <v>0.23</v>
      </c>
      <c r="D7" s="51">
        <v>0.05</v>
      </c>
      <c r="E7" s="19">
        <f t="shared" si="0"/>
        <v>0.18</v>
      </c>
      <c r="F7" s="19">
        <f t="shared" si="1"/>
        <v>0.28000000000000003</v>
      </c>
      <c r="G7" s="123" t="s">
        <v>173</v>
      </c>
      <c r="H7" s="213"/>
    </row>
    <row r="8" spans="1:11" ht="57" customHeight="1" x14ac:dyDescent="0.2">
      <c r="A8" s="111" t="s">
        <v>67</v>
      </c>
      <c r="B8" s="145">
        <v>0.32690000000000002</v>
      </c>
      <c r="C8" s="112">
        <v>0.28999999999999998</v>
      </c>
      <c r="D8" s="112">
        <v>0.06</v>
      </c>
      <c r="E8" s="19">
        <f t="shared" si="0"/>
        <v>0.22999999999999998</v>
      </c>
      <c r="F8" s="19">
        <f t="shared" si="1"/>
        <v>0.35</v>
      </c>
      <c r="G8" s="121" t="s">
        <v>174</v>
      </c>
      <c r="H8" s="213"/>
    </row>
    <row r="9" spans="1:11" ht="15.75" customHeight="1" x14ac:dyDescent="0.2">
      <c r="A9" s="44" t="s">
        <v>37</v>
      </c>
      <c r="B9" s="146">
        <v>3.1899999999999998E-2</v>
      </c>
      <c r="C9" s="45">
        <v>0.01</v>
      </c>
      <c r="D9" s="45"/>
      <c r="E9" s="112"/>
      <c r="F9" s="112"/>
      <c r="G9" s="123"/>
      <c r="H9" s="213"/>
    </row>
    <row r="10" spans="1:11" ht="15" x14ac:dyDescent="0.2">
      <c r="A10" s="44" t="s">
        <v>8</v>
      </c>
      <c r="B10" s="146">
        <f t="shared" ref="B10" si="2">SUM(B6:B9)</f>
        <v>1</v>
      </c>
      <c r="C10" s="45">
        <f t="shared" ref="C10" si="3">SUM(C6:C9)</f>
        <v>1</v>
      </c>
      <c r="D10" s="45"/>
      <c r="E10" s="112"/>
      <c r="F10" s="112"/>
      <c r="G10" s="123"/>
      <c r="H10" s="213"/>
    </row>
    <row r="11" spans="1:11" ht="15" x14ac:dyDescent="0.2">
      <c r="A11" s="44" t="s">
        <v>13</v>
      </c>
      <c r="B11" s="146">
        <v>0.91049999999999998</v>
      </c>
      <c r="C11" s="45">
        <v>0.94</v>
      </c>
      <c r="D11" s="45">
        <v>0.06</v>
      </c>
      <c r="E11" s="19">
        <f t="shared" ref="E11" si="4">IF(C11-D11&gt;0,C11-D11,0)</f>
        <v>0.87999999999999989</v>
      </c>
      <c r="F11" s="19">
        <f t="shared" ref="F11" si="5">C11+D11</f>
        <v>1</v>
      </c>
      <c r="G11" s="123"/>
      <c r="H11" s="213"/>
    </row>
    <row r="12" spans="1:11" customFormat="1" ht="18" x14ac:dyDescent="0.2">
      <c r="A12" s="16" t="s">
        <v>221</v>
      </c>
      <c r="B12" s="175">
        <v>1.5E-3</v>
      </c>
      <c r="C12" s="175"/>
      <c r="D12" s="175"/>
      <c r="E12" s="175"/>
      <c r="F12" s="175"/>
      <c r="G12" s="175"/>
      <c r="H12" s="213"/>
      <c r="I12" s="28"/>
      <c r="J12" s="28"/>
      <c r="K12" s="28"/>
    </row>
    <row r="13" spans="1:11" customFormat="1" ht="18" customHeight="1" x14ac:dyDescent="0.2">
      <c r="A13" s="250" t="s">
        <v>97</v>
      </c>
      <c r="B13" s="250"/>
      <c r="C13" s="250"/>
      <c r="D13" s="250"/>
      <c r="E13" s="250"/>
      <c r="F13" s="250"/>
      <c r="G13" s="250"/>
      <c r="H13" s="213"/>
      <c r="I13" s="28"/>
      <c r="J13" s="28"/>
      <c r="K13" s="28"/>
    </row>
    <row r="14" spans="1:11" x14ac:dyDescent="0.2">
      <c r="A14" s="213" t="s">
        <v>96</v>
      </c>
      <c r="B14" s="214"/>
      <c r="C14" s="214"/>
      <c r="D14" s="214"/>
      <c r="E14" s="214"/>
      <c r="F14" s="214"/>
      <c r="G14" s="214"/>
      <c r="H14" s="213"/>
    </row>
    <row r="15" spans="1:11" ht="25.5" customHeight="1" x14ac:dyDescent="0.2">
      <c r="A15" s="207" t="s">
        <v>176</v>
      </c>
      <c r="B15" s="194"/>
      <c r="C15" s="194"/>
      <c r="D15" s="194"/>
      <c r="E15" s="194"/>
      <c r="F15" s="194"/>
      <c r="G15" s="194"/>
      <c r="H15" s="213"/>
    </row>
    <row r="16" spans="1:11" ht="33" customHeight="1" thickBot="1" x14ac:dyDescent="0.25">
      <c r="A16" s="195" t="s">
        <v>160</v>
      </c>
      <c r="B16" s="194"/>
      <c r="C16" s="194"/>
      <c r="D16" s="194"/>
      <c r="E16" s="194"/>
      <c r="F16" s="194"/>
      <c r="G16" s="194"/>
      <c r="H16" s="213"/>
    </row>
    <row r="17" spans="1:8" ht="45" x14ac:dyDescent="0.2">
      <c r="A17" s="93" t="s">
        <v>0</v>
      </c>
      <c r="B17" s="93" t="s">
        <v>230</v>
      </c>
      <c r="C17" s="132" t="s">
        <v>231</v>
      </c>
      <c r="D17" s="109" t="s">
        <v>40</v>
      </c>
      <c r="E17" s="199" t="s">
        <v>10</v>
      </c>
      <c r="F17" s="200"/>
      <c r="G17" s="96" t="s">
        <v>110</v>
      </c>
      <c r="H17" s="213"/>
    </row>
    <row r="18" spans="1:8" ht="27" customHeight="1" x14ac:dyDescent="0.2">
      <c r="A18" s="97" t="s">
        <v>29</v>
      </c>
      <c r="B18" s="142">
        <v>0.98870000000000002</v>
      </c>
      <c r="C18" s="98">
        <v>0.94</v>
      </c>
      <c r="D18" s="98">
        <v>0.06</v>
      </c>
      <c r="E18" s="98">
        <f t="shared" ref="E18:E19" si="6">IF(C18-D18&gt;0,C18-D18,0)</f>
        <v>0.87999999999999989</v>
      </c>
      <c r="F18" s="98">
        <f t="shared" ref="F18:F19" si="7">C18+D18</f>
        <v>1</v>
      </c>
      <c r="G18" s="99" t="s">
        <v>128</v>
      </c>
      <c r="H18" s="213"/>
    </row>
    <row r="19" spans="1:8" ht="36" customHeight="1" x14ac:dyDescent="0.2">
      <c r="A19" s="97" t="s">
        <v>39</v>
      </c>
      <c r="B19" s="142">
        <v>6.9099999999999995E-2</v>
      </c>
      <c r="C19" s="98">
        <v>0.14000000000000001</v>
      </c>
      <c r="D19" s="98">
        <v>0.05</v>
      </c>
      <c r="E19" s="98">
        <f t="shared" si="6"/>
        <v>9.0000000000000011E-2</v>
      </c>
      <c r="F19" s="98">
        <f t="shared" si="7"/>
        <v>0.19</v>
      </c>
      <c r="G19" s="99"/>
      <c r="H19" s="213"/>
    </row>
    <row r="20" spans="1:8" ht="25.5" customHeight="1" x14ac:dyDescent="0.2">
      <c r="A20" s="97" t="s">
        <v>37</v>
      </c>
      <c r="B20" s="142">
        <v>-5.7799999999999997E-2</v>
      </c>
      <c r="C20" s="98">
        <v>0.02</v>
      </c>
      <c r="D20" s="98"/>
      <c r="E20" s="98"/>
      <c r="F20" s="98"/>
      <c r="G20" s="100"/>
      <c r="H20" s="213"/>
    </row>
    <row r="21" spans="1:8" ht="23.25" customHeight="1" x14ac:dyDescent="0.2">
      <c r="A21" s="97" t="s">
        <v>8</v>
      </c>
      <c r="B21" s="142">
        <f t="shared" ref="B21" si="8">SUM(B18:B20)</f>
        <v>1</v>
      </c>
      <c r="C21" s="98">
        <f t="shared" ref="C21" si="9">SUM(C18:C20)</f>
        <v>1.1000000000000001</v>
      </c>
      <c r="D21" s="98"/>
      <c r="E21" s="98"/>
      <c r="F21" s="98"/>
      <c r="G21" s="100"/>
      <c r="H21" s="213"/>
    </row>
    <row r="22" spans="1:8" ht="35.25" customHeight="1" thickBot="1" x14ac:dyDescent="0.25">
      <c r="A22" s="102" t="s">
        <v>13</v>
      </c>
      <c r="B22" s="143">
        <v>0.98460000000000003</v>
      </c>
      <c r="C22" s="103">
        <v>0.94</v>
      </c>
      <c r="D22" s="103">
        <v>0.06</v>
      </c>
      <c r="E22" s="98">
        <f t="shared" ref="E22" si="10">IF(C22-D22&gt;0,C22-D22,0)</f>
        <v>0.87999999999999989</v>
      </c>
      <c r="F22" s="98">
        <f t="shared" ref="F22" si="11">C22+D22</f>
        <v>1</v>
      </c>
      <c r="G22" s="104"/>
      <c r="H22" s="213"/>
    </row>
    <row r="23" spans="1:8" ht="18" x14ac:dyDescent="0.2">
      <c r="A23" s="16" t="s">
        <v>221</v>
      </c>
      <c r="B23" s="246">
        <v>5.0000000000000001E-4</v>
      </c>
      <c r="C23" s="246"/>
      <c r="D23" s="246"/>
      <c r="E23" s="246"/>
      <c r="F23" s="246"/>
      <c r="G23" s="246"/>
      <c r="H23" s="213"/>
    </row>
    <row r="24" spans="1:8" x14ac:dyDescent="0.2">
      <c r="A24" s="213" t="s">
        <v>106</v>
      </c>
      <c r="B24" s="244"/>
      <c r="C24" s="244"/>
      <c r="D24" s="244"/>
      <c r="E24" s="244"/>
      <c r="F24" s="244"/>
      <c r="G24" s="244"/>
      <c r="H24" s="213"/>
    </row>
    <row r="25" spans="1:8" x14ac:dyDescent="0.2">
      <c r="A25" s="182" t="s">
        <v>96</v>
      </c>
      <c r="B25" s="182"/>
      <c r="C25" s="182"/>
      <c r="D25" s="182"/>
      <c r="E25" s="182"/>
      <c r="F25" s="182"/>
      <c r="G25" s="182"/>
      <c r="H25" s="213"/>
    </row>
    <row r="26" spans="1:8" ht="18" customHeight="1" x14ac:dyDescent="0.2">
      <c r="A26" s="195" t="s">
        <v>208</v>
      </c>
      <c r="B26" s="194"/>
      <c r="C26" s="194"/>
      <c r="D26" s="194"/>
      <c r="E26" s="194"/>
      <c r="F26" s="194"/>
      <c r="G26" s="194"/>
      <c r="H26" s="213"/>
    </row>
    <row r="27" spans="1:8" ht="18.75" thickBot="1" x14ac:dyDescent="0.25">
      <c r="A27" s="201" t="s">
        <v>185</v>
      </c>
      <c r="B27" s="202"/>
      <c r="C27" s="202"/>
      <c r="D27" s="202"/>
      <c r="E27" s="202"/>
      <c r="F27" s="202"/>
      <c r="G27" s="202"/>
      <c r="H27" s="213"/>
    </row>
    <row r="28" spans="1:8" ht="45" x14ac:dyDescent="0.2">
      <c r="A28" s="93" t="s">
        <v>0</v>
      </c>
      <c r="B28" s="93" t="s">
        <v>230</v>
      </c>
      <c r="C28" s="132" t="s">
        <v>231</v>
      </c>
      <c r="D28" s="64" t="s">
        <v>40</v>
      </c>
      <c r="E28" s="199" t="s">
        <v>10</v>
      </c>
      <c r="F28" s="200"/>
      <c r="G28" s="96" t="s">
        <v>110</v>
      </c>
      <c r="H28" s="213"/>
    </row>
    <row r="29" spans="1:8" ht="45" x14ac:dyDescent="0.2">
      <c r="A29" s="97" t="s">
        <v>29</v>
      </c>
      <c r="B29" s="142">
        <v>0.96140000000000003</v>
      </c>
      <c r="C29" s="98">
        <v>0.94</v>
      </c>
      <c r="D29" s="98">
        <v>0.06</v>
      </c>
      <c r="E29" s="98">
        <f t="shared" ref="E29" si="12">IF(C29-D29&gt;0,C29-D29,0)</f>
        <v>0.87999999999999989</v>
      </c>
      <c r="F29" s="98">
        <f t="shared" ref="F29" si="13">C29+D29</f>
        <v>1</v>
      </c>
      <c r="G29" s="101" t="s">
        <v>168</v>
      </c>
      <c r="H29" s="213"/>
    </row>
    <row r="30" spans="1:8" ht="33" customHeight="1" x14ac:dyDescent="0.2">
      <c r="A30" s="97" t="s">
        <v>39</v>
      </c>
      <c r="B30" s="142">
        <v>0</v>
      </c>
      <c r="C30" s="98">
        <v>0.14000000000000001</v>
      </c>
      <c r="D30" s="98">
        <v>0.05</v>
      </c>
      <c r="E30" s="98">
        <f t="shared" ref="E30" si="14">IF(C30-D30&gt;0,C30-D30,0)</f>
        <v>9.0000000000000011E-2</v>
      </c>
      <c r="F30" s="98">
        <f t="shared" ref="F30" si="15">C30+D30</f>
        <v>0.19</v>
      </c>
      <c r="G30" s="101"/>
      <c r="H30" s="213"/>
    </row>
    <row r="31" spans="1:8" ht="15" x14ac:dyDescent="0.2">
      <c r="A31" s="97" t="s">
        <v>37</v>
      </c>
      <c r="B31" s="142">
        <v>3.8600000000000002E-2</v>
      </c>
      <c r="C31" s="98">
        <v>0.02</v>
      </c>
      <c r="D31" s="98"/>
      <c r="E31" s="98"/>
      <c r="F31" s="98"/>
      <c r="G31" s="101"/>
      <c r="H31" s="213"/>
    </row>
    <row r="32" spans="1:8" ht="15" customHeight="1" x14ac:dyDescent="0.2">
      <c r="A32" s="97" t="s">
        <v>8</v>
      </c>
      <c r="B32" s="142">
        <f t="shared" ref="B32" si="16">SUM(B29:B31)</f>
        <v>1</v>
      </c>
      <c r="C32" s="98">
        <f t="shared" ref="C32" si="17">SUM(C29:C31)</f>
        <v>1.1000000000000001</v>
      </c>
      <c r="D32" s="98"/>
      <c r="E32" s="98"/>
      <c r="F32" s="98"/>
      <c r="G32" s="101"/>
      <c r="H32" s="213"/>
    </row>
    <row r="33" spans="1:8" ht="15.75" thickBot="1" x14ac:dyDescent="0.25">
      <c r="A33" s="102" t="s">
        <v>13</v>
      </c>
      <c r="B33" s="143">
        <v>0.96230000000000004</v>
      </c>
      <c r="C33" s="103">
        <v>0.94</v>
      </c>
      <c r="D33" s="103">
        <v>0.06</v>
      </c>
      <c r="E33" s="98">
        <f t="shared" ref="E33" si="18">IF(C33-D33&gt;0,C33-D33,0)</f>
        <v>0.87999999999999989</v>
      </c>
      <c r="F33" s="98">
        <f t="shared" ref="F33" si="19">C33+D33</f>
        <v>1</v>
      </c>
      <c r="G33" s="104"/>
      <c r="H33" s="213"/>
    </row>
    <row r="34" spans="1:8" ht="18" customHeight="1" x14ac:dyDescent="0.2">
      <c r="A34" s="16" t="s">
        <v>221</v>
      </c>
      <c r="B34" s="246">
        <v>1.1999999999999999E-3</v>
      </c>
      <c r="C34" s="246"/>
      <c r="D34" s="246"/>
      <c r="E34" s="246"/>
      <c r="F34" s="246"/>
      <c r="G34" s="246"/>
      <c r="H34" s="213"/>
    </row>
    <row r="35" spans="1:8" ht="18" customHeight="1" x14ac:dyDescent="0.2">
      <c r="A35" s="187" t="s">
        <v>106</v>
      </c>
      <c r="B35" s="187"/>
      <c r="C35" s="187"/>
      <c r="D35" s="187"/>
      <c r="E35" s="187"/>
      <c r="F35" s="187"/>
      <c r="G35" s="187"/>
      <c r="H35" s="213"/>
    </row>
    <row r="36" spans="1:8" x14ac:dyDescent="0.2">
      <c r="A36" s="245" t="s">
        <v>226</v>
      </c>
      <c r="B36" s="205"/>
      <c r="C36" s="205"/>
      <c r="D36" s="205"/>
      <c r="E36" s="205"/>
      <c r="F36" s="205"/>
      <c r="G36" s="205"/>
      <c r="H36" s="213"/>
    </row>
    <row r="37" spans="1:8" ht="18" customHeight="1" x14ac:dyDescent="0.2">
      <c r="A37" s="195" t="s">
        <v>209</v>
      </c>
      <c r="B37" s="194"/>
      <c r="C37" s="194"/>
      <c r="D37" s="194"/>
      <c r="E37" s="194"/>
      <c r="F37" s="194"/>
      <c r="G37" s="194"/>
      <c r="H37" s="213"/>
    </row>
    <row r="38" spans="1:8" ht="18.75" thickBot="1" x14ac:dyDescent="0.25">
      <c r="A38" s="201" t="s">
        <v>184</v>
      </c>
      <c r="B38" s="202"/>
      <c r="C38" s="202"/>
      <c r="D38" s="202"/>
      <c r="E38" s="202"/>
      <c r="F38" s="202"/>
      <c r="G38" s="202"/>
      <c r="H38" s="213"/>
    </row>
    <row r="39" spans="1:8" ht="45" x14ac:dyDescent="0.2">
      <c r="A39" s="93" t="s">
        <v>0</v>
      </c>
      <c r="B39" s="93" t="s">
        <v>230</v>
      </c>
      <c r="C39" s="132" t="s">
        <v>231</v>
      </c>
      <c r="D39" s="64" t="s">
        <v>40</v>
      </c>
      <c r="E39" s="199" t="s">
        <v>10</v>
      </c>
      <c r="F39" s="200"/>
      <c r="G39" s="96" t="s">
        <v>110</v>
      </c>
      <c r="H39" s="213"/>
    </row>
    <row r="40" spans="1:8" ht="24.75" customHeight="1" x14ac:dyDescent="0.2">
      <c r="A40" s="97" t="s">
        <v>67</v>
      </c>
      <c r="B40" s="142">
        <v>0.90839999999999999</v>
      </c>
      <c r="C40" s="98">
        <v>0.91</v>
      </c>
      <c r="D40" s="98">
        <v>0.06</v>
      </c>
      <c r="E40" s="98">
        <f t="shared" ref="E40:E41" si="20">IF(C40-D40&gt;0,C40-D40,0)</f>
        <v>0.85000000000000009</v>
      </c>
      <c r="F40" s="98">
        <f t="shared" ref="F40:F41" si="21">C40+D40</f>
        <v>0.97</v>
      </c>
      <c r="G40" s="101" t="s">
        <v>216</v>
      </c>
      <c r="H40" s="213"/>
    </row>
    <row r="41" spans="1:8" ht="21.75" customHeight="1" x14ac:dyDescent="0.2">
      <c r="A41" s="97" t="s">
        <v>39</v>
      </c>
      <c r="B41" s="142">
        <v>7.8600000000000003E-2</v>
      </c>
      <c r="C41" s="98">
        <v>0.08</v>
      </c>
      <c r="D41" s="98">
        <v>0.05</v>
      </c>
      <c r="E41" s="98">
        <f t="shared" si="20"/>
        <v>0.03</v>
      </c>
      <c r="F41" s="98">
        <f t="shared" si="21"/>
        <v>0.13</v>
      </c>
      <c r="G41" s="129" t="s">
        <v>217</v>
      </c>
      <c r="H41" s="213"/>
    </row>
    <row r="42" spans="1:8" ht="21" customHeight="1" x14ac:dyDescent="0.2">
      <c r="A42" s="97" t="s">
        <v>37</v>
      </c>
      <c r="B42" s="142">
        <v>1.2999999999999999E-2</v>
      </c>
      <c r="C42" s="98">
        <v>0.01</v>
      </c>
      <c r="D42" s="98"/>
      <c r="E42" s="98"/>
      <c r="F42" s="127"/>
      <c r="G42" s="100"/>
      <c r="H42" s="213"/>
    </row>
    <row r="43" spans="1:8" ht="18.75" customHeight="1" x14ac:dyDescent="0.2">
      <c r="A43" s="97" t="s">
        <v>8</v>
      </c>
      <c r="B43" s="142">
        <f t="shared" ref="B43" si="22">SUM(B40:B42)</f>
        <v>1</v>
      </c>
      <c r="C43" s="98">
        <f t="shared" ref="C43" si="23">SUM(C40:C42)</f>
        <v>1</v>
      </c>
      <c r="D43" s="98"/>
      <c r="E43" s="98"/>
      <c r="F43" s="127"/>
      <c r="G43" s="100"/>
      <c r="H43" s="213"/>
    </row>
    <row r="44" spans="1:8" ht="19.5" customHeight="1" thickBot="1" x14ac:dyDescent="0.25">
      <c r="A44" s="102" t="s">
        <v>13</v>
      </c>
      <c r="B44" s="143">
        <v>0.96160000000000001</v>
      </c>
      <c r="C44" s="103">
        <v>0.94</v>
      </c>
      <c r="D44" s="103">
        <v>0.06</v>
      </c>
      <c r="E44" s="98">
        <f t="shared" ref="E44" si="24">IF(C44-D44&gt;0,C44-D44,0)</f>
        <v>0.87999999999999989</v>
      </c>
      <c r="F44" s="98">
        <f t="shared" ref="F44" si="25">C44+D44</f>
        <v>1</v>
      </c>
      <c r="G44" s="104"/>
      <c r="H44" s="213"/>
    </row>
    <row r="45" spans="1:8" ht="18" x14ac:dyDescent="0.2">
      <c r="A45" s="16" t="s">
        <v>221</v>
      </c>
      <c r="B45" s="246">
        <v>2E-3</v>
      </c>
      <c r="C45" s="246"/>
      <c r="D45" s="246"/>
      <c r="E45" s="246"/>
      <c r="F45" s="246"/>
      <c r="G45" s="246"/>
      <c r="H45" s="166"/>
    </row>
    <row r="46" spans="1:8" x14ac:dyDescent="0.2">
      <c r="A46" s="243" t="s">
        <v>106</v>
      </c>
      <c r="B46" s="243"/>
      <c r="C46" s="243"/>
      <c r="D46" s="243"/>
      <c r="E46" s="243"/>
      <c r="F46" s="243"/>
      <c r="G46" s="243"/>
      <c r="H46" s="166"/>
    </row>
    <row r="47" spans="1:8" x14ac:dyDescent="0.2">
      <c r="F47" s="27"/>
    </row>
    <row r="48" spans="1:8" x14ac:dyDescent="0.2">
      <c r="A48" s="14" t="s">
        <v>38</v>
      </c>
      <c r="F48" s="27"/>
    </row>
    <row r="49" spans="1:1" x14ac:dyDescent="0.2">
      <c r="A49" s="14" t="s">
        <v>69</v>
      </c>
    </row>
    <row r="50" spans="1:1" s="205" customFormat="1" x14ac:dyDescent="0.2">
      <c r="A50" s="243" t="s">
        <v>105</v>
      </c>
    </row>
  </sheetData>
  <mergeCells count="27">
    <mergeCell ref="B23:G23"/>
    <mergeCell ref="A26:G26"/>
    <mergeCell ref="A27:G27"/>
    <mergeCell ref="B34:G34"/>
    <mergeCell ref="A13:G13"/>
    <mergeCell ref="E5:F5"/>
    <mergeCell ref="A1:G1"/>
    <mergeCell ref="B12:G12"/>
    <mergeCell ref="A2:G2"/>
    <mergeCell ref="A3:G3"/>
    <mergeCell ref="A4:G4"/>
    <mergeCell ref="A50:XFD50"/>
    <mergeCell ref="A14:G14"/>
    <mergeCell ref="A24:G24"/>
    <mergeCell ref="A25:G25"/>
    <mergeCell ref="A35:G35"/>
    <mergeCell ref="A36:G36"/>
    <mergeCell ref="A46:G46"/>
    <mergeCell ref="B45:G45"/>
    <mergeCell ref="A38:G38"/>
    <mergeCell ref="A37:G37"/>
    <mergeCell ref="E17:F17"/>
    <mergeCell ref="E39:F39"/>
    <mergeCell ref="E28:F28"/>
    <mergeCell ref="A15:G15"/>
    <mergeCell ref="A16:G16"/>
    <mergeCell ref="H3:H44"/>
  </mergeCells>
  <pageMargins left="0.7" right="0.7" top="0.75" bottom="0.51" header="0.3" footer="0.3"/>
  <pageSetup paperSize="9" scale="5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7"/>
  <sheetViews>
    <sheetView showGridLines="0" rightToLeft="1" zoomScaleNormal="100" workbookViewId="0">
      <selection activeCell="L5" sqref="L5"/>
    </sheetView>
  </sheetViews>
  <sheetFormatPr defaultColWidth="8" defaultRowHeight="14.25" x14ac:dyDescent="0.2"/>
  <cols>
    <col min="1" max="1" width="8" style="28"/>
    <col min="2" max="2" width="42.125" style="28" bestFit="1" customWidth="1"/>
    <col min="3" max="3" width="11.25" style="28" bestFit="1" customWidth="1"/>
    <col min="4" max="4" width="11.25" style="28" customWidth="1"/>
    <col min="5" max="5" width="13.25" style="28" bestFit="1" customWidth="1"/>
    <col min="6" max="6" width="15.125" style="28" customWidth="1"/>
    <col min="7" max="7" width="15.25" style="28" customWidth="1"/>
    <col min="8" max="8" width="72.125" style="28" customWidth="1"/>
    <col min="9" max="16384" width="8" style="28"/>
  </cols>
  <sheetData>
    <row r="1" spans="1:9" customFormat="1" ht="27.6" customHeight="1" thickBot="1" x14ac:dyDescent="0.25">
      <c r="A1" s="88" t="s">
        <v>95</v>
      </c>
      <c r="B1" s="183" t="s">
        <v>218</v>
      </c>
      <c r="C1" s="183"/>
      <c r="D1" s="183"/>
      <c r="E1" s="183"/>
      <c r="F1" s="183"/>
      <c r="G1" s="183"/>
      <c r="H1" s="183"/>
    </row>
    <row r="2" spans="1:9" ht="16.5" customHeight="1" thickTop="1" thickBot="1" x14ac:dyDescent="0.25">
      <c r="A2" s="233" t="s">
        <v>225</v>
      </c>
      <c r="B2" s="256" t="s">
        <v>102</v>
      </c>
      <c r="C2" s="256"/>
      <c r="D2" s="256"/>
      <c r="E2" s="256"/>
      <c r="F2" s="256"/>
      <c r="G2" s="256"/>
      <c r="H2" s="256"/>
      <c r="I2" s="166" t="s">
        <v>224</v>
      </c>
    </row>
    <row r="3" spans="1:9" ht="27.75" customHeight="1" thickBot="1" x14ac:dyDescent="0.25">
      <c r="A3" s="233"/>
      <c r="B3" s="222" t="s">
        <v>177</v>
      </c>
      <c r="C3" s="223"/>
      <c r="D3" s="223"/>
      <c r="E3" s="223"/>
      <c r="F3" s="223"/>
      <c r="G3" s="223"/>
      <c r="H3" s="223"/>
      <c r="I3" s="182" t="s">
        <v>224</v>
      </c>
    </row>
    <row r="4" spans="1:9" s="75" customFormat="1" ht="25.5" customHeight="1" thickBot="1" x14ac:dyDescent="0.25">
      <c r="A4" s="233"/>
      <c r="B4" s="222" t="s">
        <v>162</v>
      </c>
      <c r="C4" s="223"/>
      <c r="D4" s="223"/>
      <c r="E4" s="223"/>
      <c r="F4" s="223"/>
      <c r="G4" s="223"/>
      <c r="H4" s="223"/>
      <c r="I4" s="182"/>
    </row>
    <row r="5" spans="1:9" s="75" customFormat="1" ht="45" x14ac:dyDescent="0.2">
      <c r="A5" s="233"/>
      <c r="B5" s="93" t="s">
        <v>0</v>
      </c>
      <c r="C5" s="93" t="s">
        <v>230</v>
      </c>
      <c r="D5" s="132" t="s">
        <v>231</v>
      </c>
      <c r="E5" s="109" t="s">
        <v>40</v>
      </c>
      <c r="F5" s="199" t="s">
        <v>10</v>
      </c>
      <c r="G5" s="200"/>
      <c r="H5" s="96" t="s">
        <v>110</v>
      </c>
      <c r="I5" s="182"/>
    </row>
    <row r="6" spans="1:9" ht="15" x14ac:dyDescent="0.2">
      <c r="A6" s="233"/>
      <c r="B6" s="97" t="s">
        <v>29</v>
      </c>
      <c r="C6" s="142">
        <v>0.89780000000000004</v>
      </c>
      <c r="D6" s="98">
        <v>0.9</v>
      </c>
      <c r="E6" s="98">
        <v>0.06</v>
      </c>
      <c r="F6" s="98">
        <f t="shared" ref="F6" si="0">IF(D6-E6&gt;0,D6-E6,0)</f>
        <v>0.84000000000000008</v>
      </c>
      <c r="G6" s="98">
        <f t="shared" ref="G6" si="1">D6+E6</f>
        <v>0.96</v>
      </c>
      <c r="H6" s="99" t="s">
        <v>222</v>
      </c>
      <c r="I6" s="182"/>
    </row>
    <row r="7" spans="1:9" ht="15" x14ac:dyDescent="0.2">
      <c r="A7" s="233"/>
      <c r="B7" s="97" t="s">
        <v>37</v>
      </c>
      <c r="C7" s="142">
        <v>0.1022</v>
      </c>
      <c r="D7" s="98">
        <v>0.1</v>
      </c>
      <c r="E7" s="98"/>
      <c r="F7" s="98"/>
      <c r="G7" s="98"/>
      <c r="H7" s="100"/>
      <c r="I7" s="182"/>
    </row>
    <row r="8" spans="1:9" ht="15" x14ac:dyDescent="0.2">
      <c r="A8" s="233"/>
      <c r="B8" s="97" t="s">
        <v>8</v>
      </c>
      <c r="C8" s="142">
        <f t="shared" ref="C8" si="2">SUM(C6:C7)</f>
        <v>1</v>
      </c>
      <c r="D8" s="98">
        <f t="shared" ref="D8" si="3">SUM(D6:D7)</f>
        <v>1</v>
      </c>
      <c r="E8" s="98"/>
      <c r="F8" s="98"/>
      <c r="G8" s="98"/>
      <c r="H8" s="100"/>
      <c r="I8" s="182"/>
    </row>
    <row r="9" spans="1:9" ht="15.75" thickBot="1" x14ac:dyDescent="0.25">
      <c r="A9" s="233"/>
      <c r="B9" s="102" t="s">
        <v>13</v>
      </c>
      <c r="C9" s="143">
        <v>0.98799999999999999</v>
      </c>
      <c r="D9" s="103">
        <v>0.94</v>
      </c>
      <c r="E9" s="103">
        <v>0.06</v>
      </c>
      <c r="F9" s="103">
        <f t="shared" ref="F9" si="4">IF(D9-E9&gt;0,D9-E9,0)</f>
        <v>0.87999999999999989</v>
      </c>
      <c r="G9" s="103">
        <f t="shared" ref="G9" si="5">D9+E9</f>
        <v>1</v>
      </c>
      <c r="H9" s="104"/>
      <c r="I9" s="182"/>
    </row>
    <row r="10" spans="1:9" s="89" customFormat="1" ht="18" x14ac:dyDescent="0.2">
      <c r="A10" s="233"/>
      <c r="B10" s="16" t="s">
        <v>221</v>
      </c>
      <c r="C10" s="255">
        <v>5.0000000000000001E-4</v>
      </c>
      <c r="D10" s="255"/>
      <c r="E10" s="255"/>
      <c r="F10" s="255"/>
      <c r="G10" s="255"/>
      <c r="H10" s="255"/>
      <c r="I10" s="182"/>
    </row>
    <row r="11" spans="1:9" customFormat="1" x14ac:dyDescent="0.2">
      <c r="A11" s="233"/>
      <c r="B11" s="252" t="s">
        <v>106</v>
      </c>
      <c r="C11" s="252"/>
      <c r="D11" s="252"/>
      <c r="E11" s="252"/>
      <c r="F11" s="252"/>
      <c r="G11" s="252"/>
      <c r="H11" s="252"/>
      <c r="I11" s="182"/>
    </row>
    <row r="12" spans="1:9" ht="15" customHeight="1" x14ac:dyDescent="0.25">
      <c r="A12" s="233"/>
      <c r="B12" s="251" t="s">
        <v>102</v>
      </c>
      <c r="C12" s="251"/>
      <c r="D12" s="251"/>
      <c r="E12" s="251"/>
      <c r="F12" s="251"/>
      <c r="G12" s="251"/>
      <c r="H12" s="251"/>
      <c r="I12" s="182"/>
    </row>
    <row r="13" spans="1:9" ht="18" x14ac:dyDescent="0.2">
      <c r="A13" s="233"/>
      <c r="B13" s="190" t="s">
        <v>210</v>
      </c>
      <c r="C13" s="191"/>
      <c r="D13" s="191"/>
      <c r="E13" s="191"/>
      <c r="F13" s="191"/>
      <c r="G13" s="191"/>
      <c r="H13" s="191"/>
      <c r="I13" s="182"/>
    </row>
    <row r="14" spans="1:9" ht="18" x14ac:dyDescent="0.2">
      <c r="A14" s="233"/>
      <c r="B14" s="170" t="s">
        <v>186</v>
      </c>
      <c r="C14" s="171"/>
      <c r="D14" s="171"/>
      <c r="E14" s="171"/>
      <c r="F14" s="171"/>
      <c r="G14" s="171"/>
      <c r="H14" s="171"/>
      <c r="I14" s="182"/>
    </row>
    <row r="15" spans="1:9" ht="45" x14ac:dyDescent="0.2">
      <c r="A15" s="233"/>
      <c r="B15" s="9" t="s">
        <v>0</v>
      </c>
      <c r="C15" s="131" t="s">
        <v>230</v>
      </c>
      <c r="D15" s="15" t="s">
        <v>231</v>
      </c>
      <c r="E15" s="9" t="s">
        <v>40</v>
      </c>
      <c r="F15" s="178" t="s">
        <v>10</v>
      </c>
      <c r="G15" s="179"/>
      <c r="H15" s="9" t="s">
        <v>70</v>
      </c>
      <c r="I15" s="182"/>
    </row>
    <row r="16" spans="1:9" ht="30" x14ac:dyDescent="0.2">
      <c r="A16" s="233"/>
      <c r="B16" s="16" t="s">
        <v>29</v>
      </c>
      <c r="C16" s="141">
        <v>0.47399999999999998</v>
      </c>
      <c r="D16" s="19">
        <v>0.48</v>
      </c>
      <c r="E16" s="19">
        <v>0.06</v>
      </c>
      <c r="F16" s="19">
        <f t="shared" ref="F16:F18" si="6">IF(D16-E16&gt;0,D16-E16,0)</f>
        <v>0.42</v>
      </c>
      <c r="G16" s="19">
        <f t="shared" ref="G16:G18" si="7">D16+E16</f>
        <v>0.54</v>
      </c>
      <c r="H16" s="99" t="s">
        <v>81</v>
      </c>
      <c r="I16" s="182"/>
    </row>
    <row r="17" spans="1:9" ht="30" x14ac:dyDescent="0.2">
      <c r="A17" s="233"/>
      <c r="B17" s="16" t="s">
        <v>39</v>
      </c>
      <c r="C17" s="141">
        <v>0.20760000000000001</v>
      </c>
      <c r="D17" s="19">
        <v>0.23</v>
      </c>
      <c r="E17" s="19">
        <v>0.05</v>
      </c>
      <c r="F17" s="19">
        <f t="shared" si="6"/>
        <v>0.18</v>
      </c>
      <c r="G17" s="19">
        <f t="shared" si="7"/>
        <v>0.28000000000000003</v>
      </c>
      <c r="H17" s="20" t="s">
        <v>3</v>
      </c>
      <c r="I17" s="182"/>
    </row>
    <row r="18" spans="1:9" ht="30" x14ac:dyDescent="0.2">
      <c r="A18" s="233"/>
      <c r="B18" s="16" t="s">
        <v>67</v>
      </c>
      <c r="C18" s="141">
        <v>0.27029999999999998</v>
      </c>
      <c r="D18" s="19">
        <v>0.26</v>
      </c>
      <c r="E18" s="19">
        <v>0.06</v>
      </c>
      <c r="F18" s="19">
        <f t="shared" si="6"/>
        <v>0.2</v>
      </c>
      <c r="G18" s="19">
        <f t="shared" si="7"/>
        <v>0.32</v>
      </c>
      <c r="H18" s="20" t="s">
        <v>57</v>
      </c>
      <c r="I18" s="182"/>
    </row>
    <row r="19" spans="1:9" ht="15" x14ac:dyDescent="0.2">
      <c r="A19" s="233"/>
      <c r="B19" s="16" t="s">
        <v>37</v>
      </c>
      <c r="C19" s="141">
        <v>4.8000000000000001E-2</v>
      </c>
      <c r="D19" s="19">
        <v>0.03</v>
      </c>
      <c r="E19" s="19"/>
      <c r="F19" s="19"/>
      <c r="G19" s="19"/>
      <c r="H19" s="20"/>
      <c r="I19" s="182"/>
    </row>
    <row r="20" spans="1:9" ht="15" x14ac:dyDescent="0.2">
      <c r="A20" s="233"/>
      <c r="B20" s="16" t="s">
        <v>8</v>
      </c>
      <c r="C20" s="141">
        <f t="shared" ref="C20" si="8">SUM(C16:C19)</f>
        <v>0.99990000000000001</v>
      </c>
      <c r="D20" s="19">
        <f t="shared" ref="D20" si="9">SUM(D16:D19)</f>
        <v>1</v>
      </c>
      <c r="E20" s="19"/>
      <c r="F20" s="19"/>
      <c r="G20" s="19"/>
      <c r="H20" s="20"/>
      <c r="I20" s="182"/>
    </row>
    <row r="21" spans="1:9" ht="15" x14ac:dyDescent="0.2">
      <c r="A21" s="233"/>
      <c r="B21" s="16" t="s">
        <v>13</v>
      </c>
      <c r="C21" s="141">
        <v>0.21329999999999999</v>
      </c>
      <c r="D21" s="19">
        <v>0.23</v>
      </c>
      <c r="E21" s="19">
        <v>0.06</v>
      </c>
      <c r="F21" s="19">
        <f t="shared" ref="F21" si="10">IF(D21-E21&gt;0,D21-E21,0)</f>
        <v>0.17</v>
      </c>
      <c r="G21" s="19">
        <f t="shared" ref="G21" si="11">D21+E21</f>
        <v>0.29000000000000004</v>
      </c>
      <c r="H21" s="20"/>
      <c r="I21" s="182"/>
    </row>
    <row r="22" spans="1:9" ht="18" x14ac:dyDescent="0.2">
      <c r="A22" s="233"/>
      <c r="B22" s="16" t="s">
        <v>221</v>
      </c>
      <c r="C22" s="254">
        <v>2E-3</v>
      </c>
      <c r="D22" s="254"/>
      <c r="E22" s="254"/>
      <c r="F22" s="254"/>
      <c r="G22" s="254"/>
      <c r="H22" s="254"/>
      <c r="I22" s="182"/>
    </row>
    <row r="23" spans="1:9" ht="17.45" customHeight="1" x14ac:dyDescent="0.2">
      <c r="A23" s="233"/>
      <c r="B23" s="253" t="s">
        <v>106</v>
      </c>
      <c r="C23" s="253"/>
      <c r="D23" s="253"/>
      <c r="E23" s="253"/>
      <c r="F23" s="253"/>
      <c r="G23" s="253"/>
      <c r="H23" s="253"/>
      <c r="I23" s="166"/>
    </row>
    <row r="24" spans="1:9" x14ac:dyDescent="0.2">
      <c r="B24" s="14" t="s">
        <v>38</v>
      </c>
      <c r="C24" s="14"/>
      <c r="D24" s="14"/>
      <c r="E24" s="14"/>
      <c r="F24" s="14"/>
      <c r="G24" s="14"/>
      <c r="H24" s="14"/>
      <c r="I24" s="166"/>
    </row>
    <row r="25" spans="1:9" x14ac:dyDescent="0.2">
      <c r="B25" s="14" t="s">
        <v>69</v>
      </c>
      <c r="C25"/>
      <c r="D25"/>
      <c r="E25"/>
      <c r="F25"/>
      <c r="G25"/>
      <c r="H25"/>
    </row>
    <row r="26" spans="1:9" x14ac:dyDescent="0.2">
      <c r="B26" s="14" t="s">
        <v>99</v>
      </c>
    </row>
    <row r="27" spans="1:9" s="214" customFormat="1" x14ac:dyDescent="0.2">
      <c r="A27" s="213" t="s">
        <v>105</v>
      </c>
    </row>
  </sheetData>
  <mergeCells count="16">
    <mergeCell ref="B1:H1"/>
    <mergeCell ref="B13:H13"/>
    <mergeCell ref="B14:H14"/>
    <mergeCell ref="C22:H22"/>
    <mergeCell ref="C10:H10"/>
    <mergeCell ref="B2:H2"/>
    <mergeCell ref="F5:G5"/>
    <mergeCell ref="B3:H3"/>
    <mergeCell ref="B4:H4"/>
    <mergeCell ref="F15:G15"/>
    <mergeCell ref="A27:XFD27"/>
    <mergeCell ref="B12:H12"/>
    <mergeCell ref="B11:H11"/>
    <mergeCell ref="B23:H23"/>
    <mergeCell ref="A2:A23"/>
    <mergeCell ref="I3:I22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גיליון4"/>
  <dimension ref="A1:F20"/>
  <sheetViews>
    <sheetView showGridLines="0" rightToLeft="1" zoomScaleNormal="100" zoomScaleSheetLayoutView="100" workbookViewId="0">
      <selection activeCell="A3" sqref="A3:G19"/>
    </sheetView>
  </sheetViews>
  <sheetFormatPr defaultColWidth="8.875" defaultRowHeight="14.25" x14ac:dyDescent="0.2"/>
  <cols>
    <col min="1" max="1" width="36" customWidth="1"/>
    <col min="2" max="3" width="12.125" customWidth="1"/>
    <col min="4" max="4" width="9.125" customWidth="1"/>
    <col min="5" max="5" width="11.125" customWidth="1"/>
    <col min="6" max="6" width="13.375" customWidth="1"/>
  </cols>
  <sheetData>
    <row r="1" spans="1:6" ht="30" customHeight="1" x14ac:dyDescent="0.2">
      <c r="A1" s="258" t="s">
        <v>111</v>
      </c>
      <c r="B1" s="258"/>
      <c r="C1" s="258"/>
      <c r="D1" s="258"/>
      <c r="E1" s="258"/>
      <c r="F1" s="258"/>
    </row>
    <row r="2" spans="1:6" ht="30" customHeight="1" x14ac:dyDescent="0.2">
      <c r="A2" s="257" t="s">
        <v>94</v>
      </c>
      <c r="B2" s="257"/>
      <c r="C2" s="257"/>
      <c r="D2" s="257"/>
      <c r="E2" s="257"/>
      <c r="F2" s="257"/>
    </row>
    <row r="3" spans="1:6" ht="30" customHeight="1" x14ac:dyDescent="0.2">
      <c r="A3" s="261" t="s">
        <v>64</v>
      </c>
      <c r="B3" s="262"/>
      <c r="C3" s="262"/>
      <c r="D3" s="262"/>
      <c r="E3" s="262"/>
      <c r="F3" s="262"/>
    </row>
    <row r="4" spans="1:6" ht="18" customHeight="1" x14ac:dyDescent="0.2">
      <c r="A4" s="259" t="s">
        <v>151</v>
      </c>
      <c r="B4" s="260"/>
      <c r="C4" s="260"/>
      <c r="D4" s="260"/>
      <c r="E4" s="260"/>
      <c r="F4" s="260"/>
    </row>
    <row r="5" spans="1:6" ht="50.1" customHeight="1" x14ac:dyDescent="0.2">
      <c r="A5" s="9" t="s">
        <v>0</v>
      </c>
      <c r="B5" s="15" t="s">
        <v>112</v>
      </c>
      <c r="C5" s="9" t="s">
        <v>40</v>
      </c>
      <c r="D5" s="63" t="s">
        <v>10</v>
      </c>
      <c r="E5" s="63"/>
      <c r="F5" s="9" t="s">
        <v>70</v>
      </c>
    </row>
    <row r="6" spans="1:6" ht="27.6" customHeight="1" x14ac:dyDescent="0.2">
      <c r="A6" s="16" t="s">
        <v>42</v>
      </c>
      <c r="B6" s="18">
        <v>0</v>
      </c>
      <c r="C6" s="19">
        <v>0.01</v>
      </c>
      <c r="D6" s="19">
        <v>0</v>
      </c>
      <c r="E6" s="19">
        <f t="shared" ref="E6:E11" si="0">+B6+C6</f>
        <v>0.01</v>
      </c>
      <c r="F6" s="20"/>
    </row>
    <row r="7" spans="1:6" ht="27.6" customHeight="1" x14ac:dyDescent="0.2">
      <c r="A7" s="16" t="s">
        <v>39</v>
      </c>
      <c r="B7" s="17">
        <v>0.37</v>
      </c>
      <c r="C7" s="19">
        <v>0.05</v>
      </c>
      <c r="D7" s="19">
        <v>0</v>
      </c>
      <c r="E7" s="19">
        <f t="shared" si="0"/>
        <v>0.42</v>
      </c>
      <c r="F7" s="20" t="s">
        <v>3</v>
      </c>
    </row>
    <row r="8" spans="1:6" ht="25.5" customHeight="1" x14ac:dyDescent="0.2">
      <c r="A8" s="16" t="s">
        <v>100</v>
      </c>
      <c r="B8" s="17">
        <v>0.6</v>
      </c>
      <c r="C8" s="19">
        <v>0.05</v>
      </c>
      <c r="D8" s="19">
        <f>+B8-C8</f>
        <v>0.54999999999999993</v>
      </c>
      <c r="E8" s="19">
        <f t="shared" si="0"/>
        <v>0.65</v>
      </c>
      <c r="F8" s="20"/>
    </row>
    <row r="9" spans="1:6" ht="24" customHeight="1" x14ac:dyDescent="0.2">
      <c r="A9" s="16" t="s">
        <v>67</v>
      </c>
      <c r="B9" s="17">
        <v>0</v>
      </c>
      <c r="C9" s="19">
        <v>0.01</v>
      </c>
      <c r="D9" s="19">
        <v>0</v>
      </c>
      <c r="E9" s="19">
        <f t="shared" si="0"/>
        <v>0.01</v>
      </c>
      <c r="F9" s="20" t="s">
        <v>6</v>
      </c>
    </row>
    <row r="10" spans="1:6" ht="18.600000000000001" customHeight="1" x14ac:dyDescent="0.2">
      <c r="A10" s="16" t="s">
        <v>7</v>
      </c>
      <c r="B10" s="17">
        <v>0</v>
      </c>
      <c r="C10" s="19">
        <v>0</v>
      </c>
      <c r="D10" s="19">
        <v>0</v>
      </c>
      <c r="E10" s="19">
        <f t="shared" si="0"/>
        <v>0</v>
      </c>
      <c r="F10" s="20"/>
    </row>
    <row r="11" spans="1:6" ht="36.75" customHeight="1" x14ac:dyDescent="0.2">
      <c r="A11" s="16" t="s">
        <v>75</v>
      </c>
      <c r="B11" s="17">
        <v>0</v>
      </c>
      <c r="C11" s="19">
        <v>0</v>
      </c>
      <c r="D11" s="19">
        <v>0</v>
      </c>
      <c r="E11" s="19">
        <f t="shared" si="0"/>
        <v>0</v>
      </c>
      <c r="F11" s="20"/>
    </row>
    <row r="12" spans="1:6" ht="18.600000000000001" customHeight="1" x14ac:dyDescent="0.2">
      <c r="A12" s="16" t="s">
        <v>37</v>
      </c>
      <c r="B12" s="17">
        <v>0.03</v>
      </c>
      <c r="C12" s="19"/>
      <c r="D12" s="19"/>
      <c r="E12" s="19"/>
      <c r="F12" s="20"/>
    </row>
    <row r="13" spans="1:6" ht="18.600000000000001" customHeight="1" x14ac:dyDescent="0.2">
      <c r="A13" s="16" t="s">
        <v>8</v>
      </c>
      <c r="B13" s="18">
        <v>1</v>
      </c>
      <c r="C13" s="19"/>
      <c r="D13" s="19"/>
      <c r="E13" s="19"/>
      <c r="F13" s="20"/>
    </row>
    <row r="14" spans="1:6" ht="18.600000000000001" customHeight="1" x14ac:dyDescent="0.2">
      <c r="A14" s="16" t="s">
        <v>13</v>
      </c>
      <c r="B14" s="18">
        <v>0</v>
      </c>
      <c r="C14" s="19">
        <v>0.06</v>
      </c>
      <c r="D14" s="19">
        <v>0</v>
      </c>
      <c r="E14" s="19">
        <f>+B14+C14</f>
        <v>0.06</v>
      </c>
      <c r="F14" s="20"/>
    </row>
    <row r="15" spans="1:6" ht="33.75" customHeight="1" x14ac:dyDescent="0.2">
      <c r="A15" s="92" t="s">
        <v>113</v>
      </c>
      <c r="B15" s="188">
        <v>2E-3</v>
      </c>
      <c r="C15" s="189"/>
      <c r="D15" s="189"/>
      <c r="E15" s="189"/>
      <c r="F15" s="189"/>
    </row>
    <row r="16" spans="1:6" ht="33.75" customHeight="1" x14ac:dyDescent="0.2">
      <c r="A16" s="253" t="s">
        <v>106</v>
      </c>
      <c r="B16" s="253"/>
      <c r="C16" s="253"/>
      <c r="D16" s="253"/>
      <c r="E16" s="253"/>
      <c r="F16" s="253"/>
    </row>
    <row r="17" spans="1:6" x14ac:dyDescent="0.2">
      <c r="A17" s="14" t="s">
        <v>38</v>
      </c>
      <c r="B17" s="14"/>
      <c r="C17" s="14"/>
      <c r="D17" s="14"/>
      <c r="E17" s="14"/>
      <c r="F17" s="14"/>
    </row>
    <row r="18" spans="1:6" x14ac:dyDescent="0.2">
      <c r="A18" s="14" t="s">
        <v>69</v>
      </c>
    </row>
    <row r="19" spans="1:6" s="28" customFormat="1" x14ac:dyDescent="0.2">
      <c r="A19" s="14" t="s">
        <v>99</v>
      </c>
    </row>
    <row r="20" spans="1:6" x14ac:dyDescent="0.2">
      <c r="A20" s="172" t="s">
        <v>105</v>
      </c>
      <c r="B20" s="172"/>
      <c r="C20" s="172"/>
      <c r="D20" s="172"/>
      <c r="E20" s="172"/>
      <c r="F20" s="172"/>
    </row>
  </sheetData>
  <mergeCells count="7">
    <mergeCell ref="B15:F15"/>
    <mergeCell ref="A20:F20"/>
    <mergeCell ref="A16:F16"/>
    <mergeCell ref="A2:F2"/>
    <mergeCell ref="A1:F1"/>
    <mergeCell ref="A4:F4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גיליון5"/>
  <dimension ref="A1:I20"/>
  <sheetViews>
    <sheetView showGridLines="0" rightToLeft="1" zoomScaleNormal="100" zoomScaleSheetLayoutView="100" workbookViewId="0">
      <selection activeCell="A3" sqref="A3:H19"/>
    </sheetView>
  </sheetViews>
  <sheetFormatPr defaultColWidth="8.875" defaultRowHeight="14.25" x14ac:dyDescent="0.2"/>
  <cols>
    <col min="1" max="1" width="36" customWidth="1"/>
    <col min="2" max="3" width="12.125" customWidth="1"/>
    <col min="4" max="4" width="9.125" customWidth="1"/>
    <col min="5" max="5" width="11.125" customWidth="1"/>
    <col min="6" max="6" width="12.625" customWidth="1"/>
  </cols>
  <sheetData>
    <row r="1" spans="1:9" ht="30" customHeight="1" thickBot="1" x14ac:dyDescent="0.25">
      <c r="A1" s="183" t="s">
        <v>111</v>
      </c>
      <c r="B1" s="183"/>
      <c r="C1" s="183"/>
      <c r="D1" s="183"/>
      <c r="E1" s="183"/>
      <c r="F1" s="183"/>
    </row>
    <row r="2" spans="1:9" ht="30" customHeight="1" thickTop="1" thickBot="1" x14ac:dyDescent="0.25">
      <c r="A2" s="184" t="s">
        <v>96</v>
      </c>
      <c r="B2" s="184"/>
      <c r="C2" s="184"/>
      <c r="D2" s="184"/>
      <c r="E2" s="184"/>
      <c r="F2" s="184"/>
    </row>
    <row r="3" spans="1:9" ht="30" customHeight="1" thickTop="1" x14ac:dyDescent="0.2">
      <c r="A3" s="237" t="s">
        <v>65</v>
      </c>
      <c r="B3" s="238"/>
      <c r="C3" s="238"/>
      <c r="D3" s="238"/>
      <c r="E3" s="238"/>
      <c r="F3" s="238"/>
      <c r="H3" t="s">
        <v>131</v>
      </c>
      <c r="I3">
        <v>950</v>
      </c>
    </row>
    <row r="4" spans="1:9" ht="13.35" customHeight="1" x14ac:dyDescent="0.2">
      <c r="A4" s="262" t="s">
        <v>150</v>
      </c>
      <c r="B4" s="262"/>
      <c r="C4" s="262"/>
      <c r="D4" s="262"/>
      <c r="E4" s="262"/>
      <c r="F4" s="262"/>
    </row>
    <row r="5" spans="1:9" ht="50.1" customHeight="1" x14ac:dyDescent="0.2">
      <c r="A5" s="9" t="s">
        <v>0</v>
      </c>
      <c r="B5" s="15" t="s">
        <v>112</v>
      </c>
      <c r="C5" s="9" t="s">
        <v>40</v>
      </c>
      <c r="D5" s="63" t="s">
        <v>10</v>
      </c>
      <c r="E5" s="63"/>
      <c r="F5" s="9" t="s">
        <v>70</v>
      </c>
    </row>
    <row r="6" spans="1:9" ht="27.6" customHeight="1" x14ac:dyDescent="0.2">
      <c r="A6" s="16" t="s">
        <v>42</v>
      </c>
      <c r="B6" s="18">
        <v>0</v>
      </c>
      <c r="C6" s="19">
        <v>0.06</v>
      </c>
      <c r="D6" s="19">
        <v>0</v>
      </c>
      <c r="E6" s="19">
        <f t="shared" ref="E6:E11" si="0">+B6+C6</f>
        <v>0.06</v>
      </c>
      <c r="F6" s="20" t="s">
        <v>81</v>
      </c>
    </row>
    <row r="7" spans="1:9" ht="49.5" customHeight="1" x14ac:dyDescent="0.2">
      <c r="A7" s="16" t="s">
        <v>39</v>
      </c>
      <c r="B7" s="19">
        <v>0.15</v>
      </c>
      <c r="C7" s="19">
        <v>0.05</v>
      </c>
      <c r="D7" s="19">
        <v>0</v>
      </c>
      <c r="E7" s="19">
        <f t="shared" si="0"/>
        <v>0.2</v>
      </c>
      <c r="F7" s="20" t="s">
        <v>3</v>
      </c>
    </row>
    <row r="8" spans="1:9" ht="24.75" customHeight="1" x14ac:dyDescent="0.2">
      <c r="A8" s="16" t="s">
        <v>100</v>
      </c>
      <c r="B8" s="19">
        <v>0.8</v>
      </c>
      <c r="C8" s="19">
        <v>0.05</v>
      </c>
      <c r="D8" s="19">
        <f>+B8-C8</f>
        <v>0.75</v>
      </c>
      <c r="E8" s="19">
        <f t="shared" si="0"/>
        <v>0.85000000000000009</v>
      </c>
      <c r="F8" s="20"/>
    </row>
    <row r="9" spans="1:9" ht="25.5" customHeight="1" x14ac:dyDescent="0.2">
      <c r="A9" s="16" t="s">
        <v>67</v>
      </c>
      <c r="B9" s="19">
        <v>0</v>
      </c>
      <c r="C9" s="19">
        <v>0.06</v>
      </c>
      <c r="D9" s="19">
        <v>0</v>
      </c>
      <c r="E9" s="19">
        <f t="shared" si="0"/>
        <v>0.06</v>
      </c>
      <c r="F9" s="20" t="s">
        <v>6</v>
      </c>
    </row>
    <row r="10" spans="1:9" ht="30" customHeight="1" x14ac:dyDescent="0.2">
      <c r="A10" s="16" t="s">
        <v>7</v>
      </c>
      <c r="B10" s="19">
        <v>0</v>
      </c>
      <c r="C10" s="19">
        <v>0.05</v>
      </c>
      <c r="D10" s="19">
        <v>0</v>
      </c>
      <c r="E10" s="19">
        <f t="shared" si="0"/>
        <v>0.05</v>
      </c>
      <c r="F10" s="20"/>
    </row>
    <row r="11" spans="1:9" ht="30.75" customHeight="1" x14ac:dyDescent="0.2">
      <c r="A11" s="16" t="s">
        <v>75</v>
      </c>
      <c r="B11" s="19">
        <v>0</v>
      </c>
      <c r="C11" s="19">
        <v>0.05</v>
      </c>
      <c r="D11" s="19">
        <v>0</v>
      </c>
      <c r="E11" s="19">
        <f t="shared" si="0"/>
        <v>0.05</v>
      </c>
      <c r="F11" s="20"/>
    </row>
    <row r="12" spans="1:9" ht="18.600000000000001" customHeight="1" x14ac:dyDescent="0.2">
      <c r="A12" s="16" t="s">
        <v>37</v>
      </c>
      <c r="B12" s="19">
        <v>0.05</v>
      </c>
      <c r="C12" s="19"/>
      <c r="D12" s="19"/>
      <c r="E12" s="19"/>
      <c r="F12" s="20"/>
    </row>
    <row r="13" spans="1:9" ht="18.600000000000001" customHeight="1" x14ac:dyDescent="0.2">
      <c r="A13" s="22" t="s">
        <v>8</v>
      </c>
      <c r="B13" s="18">
        <v>1</v>
      </c>
      <c r="C13" s="23"/>
      <c r="D13" s="19"/>
      <c r="E13" s="19"/>
      <c r="F13" s="24"/>
    </row>
    <row r="14" spans="1:9" ht="18.600000000000001" customHeight="1" x14ac:dyDescent="0.2">
      <c r="A14" s="16" t="s">
        <v>13</v>
      </c>
      <c r="B14" s="18">
        <v>0</v>
      </c>
      <c r="C14" s="19">
        <v>0.06</v>
      </c>
      <c r="D14" s="19">
        <v>0.06</v>
      </c>
      <c r="E14" s="19">
        <v>0.18</v>
      </c>
      <c r="F14" s="20"/>
    </row>
    <row r="15" spans="1:9" ht="33.75" customHeight="1" x14ac:dyDescent="0.2">
      <c r="A15" s="92" t="s">
        <v>113</v>
      </c>
      <c r="B15" s="188">
        <v>1E-3</v>
      </c>
      <c r="C15" s="189"/>
      <c r="D15" s="189"/>
      <c r="E15" s="189"/>
      <c r="F15" s="189"/>
    </row>
    <row r="16" spans="1:9" ht="33.75" customHeight="1" x14ac:dyDescent="0.2">
      <c r="A16" s="253" t="s">
        <v>107</v>
      </c>
      <c r="B16" s="253"/>
      <c r="C16" s="253"/>
      <c r="D16" s="253"/>
      <c r="E16" s="253"/>
      <c r="F16" s="253"/>
    </row>
    <row r="17" spans="1:6" x14ac:dyDescent="0.2">
      <c r="A17" s="14" t="s">
        <v>38</v>
      </c>
      <c r="B17" s="14"/>
      <c r="C17" s="14"/>
      <c r="D17" s="14"/>
      <c r="E17" s="14"/>
      <c r="F17" s="14"/>
    </row>
    <row r="18" spans="1:6" x14ac:dyDescent="0.2">
      <c r="A18" s="14" t="s">
        <v>69</v>
      </c>
    </row>
    <row r="19" spans="1:6" s="28" customFormat="1" x14ac:dyDescent="0.2">
      <c r="A19" s="14" t="s">
        <v>99</v>
      </c>
    </row>
    <row r="20" spans="1:6" x14ac:dyDescent="0.2">
      <c r="A20" s="172" t="s">
        <v>105</v>
      </c>
      <c r="B20" s="172"/>
      <c r="C20" s="172"/>
      <c r="D20" s="172"/>
      <c r="E20" s="172"/>
      <c r="F20" s="172"/>
    </row>
  </sheetData>
  <mergeCells count="7">
    <mergeCell ref="B15:F15"/>
    <mergeCell ref="A20:F20"/>
    <mergeCell ref="A16:F16"/>
    <mergeCell ref="A2:F2"/>
    <mergeCell ref="A1:F1"/>
    <mergeCell ref="A4:F4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2"/>
  <sheetViews>
    <sheetView showGridLines="0" rightToLeft="1" zoomScaleNormal="100" zoomScaleSheetLayoutView="100" workbookViewId="0">
      <selection activeCell="A3" sqref="A3:F15"/>
    </sheetView>
  </sheetViews>
  <sheetFormatPr defaultColWidth="8.875" defaultRowHeight="14.25" x14ac:dyDescent="0.2"/>
  <cols>
    <col min="1" max="1" width="36" customWidth="1"/>
    <col min="2" max="3" width="12.125" customWidth="1"/>
    <col min="4" max="4" width="9.125" customWidth="1"/>
    <col min="5" max="5" width="11.125" customWidth="1"/>
    <col min="6" max="6" width="12.625" customWidth="1"/>
  </cols>
  <sheetData>
    <row r="1" spans="1:8" ht="30" customHeight="1" thickBot="1" x14ac:dyDescent="0.25">
      <c r="A1" s="183" t="s">
        <v>111</v>
      </c>
      <c r="B1" s="183"/>
      <c r="C1" s="183"/>
      <c r="D1" s="183"/>
      <c r="E1" s="183"/>
      <c r="F1" s="183"/>
    </row>
    <row r="2" spans="1:8" ht="30" customHeight="1" thickTop="1" thickBot="1" x14ac:dyDescent="0.25">
      <c r="A2" s="184" t="s">
        <v>94</v>
      </c>
      <c r="B2" s="184"/>
      <c r="C2" s="184"/>
      <c r="D2" s="184"/>
      <c r="E2" s="184"/>
      <c r="F2" s="184"/>
    </row>
    <row r="3" spans="1:8" ht="30" customHeight="1" thickTop="1" x14ac:dyDescent="0.2">
      <c r="A3" s="237" t="s">
        <v>66</v>
      </c>
      <c r="B3" s="238"/>
      <c r="C3" s="238"/>
      <c r="D3" s="238"/>
      <c r="E3" s="238"/>
      <c r="F3" s="238"/>
      <c r="G3" t="s">
        <v>131</v>
      </c>
      <c r="H3">
        <v>961</v>
      </c>
    </row>
    <row r="4" spans="1:8" ht="17.100000000000001" customHeight="1" x14ac:dyDescent="0.2">
      <c r="A4" s="259" t="s">
        <v>149</v>
      </c>
      <c r="B4" s="260"/>
      <c r="C4" s="260"/>
      <c r="D4" s="260"/>
      <c r="E4" s="260"/>
      <c r="F4" s="260"/>
    </row>
    <row r="5" spans="1:8" ht="50.1" customHeight="1" x14ac:dyDescent="0.2">
      <c r="A5" s="9" t="s">
        <v>0</v>
      </c>
      <c r="B5" s="15" t="s">
        <v>112</v>
      </c>
      <c r="C5" s="9" t="s">
        <v>40</v>
      </c>
      <c r="D5" s="63" t="s">
        <v>10</v>
      </c>
      <c r="E5" s="63"/>
      <c r="F5" s="9" t="s">
        <v>70</v>
      </c>
    </row>
    <row r="6" spans="1:8" ht="27.6" customHeight="1" x14ac:dyDescent="0.2">
      <c r="A6" s="16" t="s">
        <v>42</v>
      </c>
      <c r="B6" s="19">
        <v>0.16</v>
      </c>
      <c r="C6" s="19">
        <v>0.06</v>
      </c>
      <c r="D6" s="19">
        <f t="shared" ref="D6:D11" si="0">IF(B6-C6&gt;0,B6-C6,0)</f>
        <v>0.1</v>
      </c>
      <c r="E6" s="19">
        <f t="shared" ref="E6:E11" si="1">B6+C6</f>
        <v>0.22</v>
      </c>
      <c r="F6" s="20" t="s">
        <v>101</v>
      </c>
    </row>
    <row r="7" spans="1:8" ht="33" customHeight="1" x14ac:dyDescent="0.2">
      <c r="A7" s="16" t="s">
        <v>39</v>
      </c>
      <c r="B7" s="19">
        <v>0.03</v>
      </c>
      <c r="C7" s="19">
        <v>0.05</v>
      </c>
      <c r="D7" s="19">
        <f t="shared" si="0"/>
        <v>0</v>
      </c>
      <c r="E7" s="19">
        <f t="shared" si="1"/>
        <v>0.08</v>
      </c>
      <c r="F7" s="20" t="s">
        <v>3</v>
      </c>
    </row>
    <row r="8" spans="1:8" ht="21.75" customHeight="1" x14ac:dyDescent="0.2">
      <c r="A8" s="16" t="s">
        <v>100</v>
      </c>
      <c r="B8" s="19">
        <v>0.6</v>
      </c>
      <c r="C8" s="19">
        <v>0.05</v>
      </c>
      <c r="D8" s="19">
        <f t="shared" si="0"/>
        <v>0.54999999999999993</v>
      </c>
      <c r="E8" s="19">
        <f t="shared" si="1"/>
        <v>0.65</v>
      </c>
      <c r="F8" s="20"/>
    </row>
    <row r="9" spans="1:8" ht="135" x14ac:dyDescent="0.2">
      <c r="A9" s="16" t="s">
        <v>67</v>
      </c>
      <c r="B9" s="19">
        <v>0.16</v>
      </c>
      <c r="C9" s="19">
        <v>0.06</v>
      </c>
      <c r="D9" s="19">
        <f t="shared" si="0"/>
        <v>0.1</v>
      </c>
      <c r="E9" s="19">
        <f t="shared" si="1"/>
        <v>0.22</v>
      </c>
      <c r="F9" s="20" t="s">
        <v>71</v>
      </c>
    </row>
    <row r="10" spans="1:8" ht="18.600000000000001" customHeight="1" x14ac:dyDescent="0.2">
      <c r="A10" s="16" t="s">
        <v>7</v>
      </c>
      <c r="B10" s="19">
        <v>0</v>
      </c>
      <c r="C10" s="19">
        <v>0.05</v>
      </c>
      <c r="D10" s="19">
        <f t="shared" si="0"/>
        <v>0</v>
      </c>
      <c r="E10" s="19">
        <f t="shared" si="1"/>
        <v>0.05</v>
      </c>
      <c r="F10" s="20"/>
    </row>
    <row r="11" spans="1:8" ht="28.5" customHeight="1" x14ac:dyDescent="0.2">
      <c r="A11" s="16" t="s">
        <v>75</v>
      </c>
      <c r="B11" s="19">
        <v>0.03</v>
      </c>
      <c r="C11" s="19">
        <v>0.05</v>
      </c>
      <c r="D11" s="19">
        <f t="shared" si="0"/>
        <v>0</v>
      </c>
      <c r="E11" s="19">
        <f t="shared" si="1"/>
        <v>0.08</v>
      </c>
      <c r="F11" s="20"/>
    </row>
    <row r="12" spans="1:8" ht="18.600000000000001" customHeight="1" x14ac:dyDescent="0.2">
      <c r="A12" s="16" t="s">
        <v>37</v>
      </c>
      <c r="B12" s="19">
        <v>0.02</v>
      </c>
      <c r="C12" s="19"/>
      <c r="D12" s="19"/>
      <c r="E12" s="19"/>
      <c r="F12" s="20"/>
    </row>
    <row r="13" spans="1:8" ht="18.600000000000001" customHeight="1" x14ac:dyDescent="0.2">
      <c r="A13" s="16" t="s">
        <v>8</v>
      </c>
      <c r="B13" s="19">
        <f>SUM(B6:B12)</f>
        <v>1</v>
      </c>
      <c r="C13" s="19"/>
      <c r="D13" s="19"/>
      <c r="E13" s="19"/>
      <c r="F13" s="20"/>
    </row>
    <row r="14" spans="1:8" ht="18.600000000000001" customHeight="1" x14ac:dyDescent="0.2">
      <c r="A14" s="16" t="s">
        <v>13</v>
      </c>
      <c r="B14" s="19">
        <v>0.12</v>
      </c>
      <c r="C14" s="19">
        <v>0.06</v>
      </c>
      <c r="D14" s="19">
        <f>IF(B14-C14&gt;0,B14-C14,0)</f>
        <v>0.06</v>
      </c>
      <c r="E14" s="19">
        <f>B14+C14</f>
        <v>0.18</v>
      </c>
      <c r="F14" s="20"/>
    </row>
    <row r="15" spans="1:8" ht="33.75" customHeight="1" x14ac:dyDescent="0.2">
      <c r="A15" s="92" t="s">
        <v>113</v>
      </c>
      <c r="B15" s="188">
        <v>2E-3</v>
      </c>
      <c r="C15" s="189"/>
      <c r="D15" s="189"/>
      <c r="E15" s="189"/>
      <c r="F15" s="189"/>
    </row>
    <row r="16" spans="1:8" ht="33.75" customHeight="1" x14ac:dyDescent="0.2">
      <c r="A16" s="263" t="s">
        <v>106</v>
      </c>
      <c r="B16" s="263"/>
      <c r="C16" s="263"/>
      <c r="D16" s="263"/>
      <c r="E16" s="263"/>
      <c r="F16" s="263"/>
    </row>
    <row r="17" spans="1:6" x14ac:dyDescent="0.2">
      <c r="A17" s="14" t="s">
        <v>38</v>
      </c>
      <c r="B17" s="14"/>
      <c r="C17" s="14"/>
      <c r="D17" s="14"/>
      <c r="E17" s="14"/>
    </row>
    <row r="18" spans="1:6" x14ac:dyDescent="0.2">
      <c r="A18" s="14" t="s">
        <v>69</v>
      </c>
    </row>
    <row r="19" spans="1:6" s="28" customFormat="1" x14ac:dyDescent="0.2">
      <c r="A19" s="14" t="s">
        <v>99</v>
      </c>
    </row>
    <row r="20" spans="1:6" x14ac:dyDescent="0.2">
      <c r="A20" s="172" t="s">
        <v>105</v>
      </c>
      <c r="B20" s="172"/>
      <c r="C20" s="172"/>
      <c r="D20" s="172"/>
      <c r="E20" s="172"/>
      <c r="F20" s="172"/>
    </row>
    <row r="21" spans="1:6" x14ac:dyDescent="0.2">
      <c r="E21" s="25"/>
    </row>
    <row r="22" spans="1:6" x14ac:dyDescent="0.2">
      <c r="E22" s="26"/>
    </row>
  </sheetData>
  <mergeCells count="7">
    <mergeCell ref="B15:F15"/>
    <mergeCell ref="A16:F16"/>
    <mergeCell ref="A20:F20"/>
    <mergeCell ref="A2:F2"/>
    <mergeCell ref="A1:F1"/>
    <mergeCell ref="A4:F4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32"/>
  <sheetViews>
    <sheetView showGridLines="0" rightToLeft="1" zoomScaleNormal="100" zoomScaleSheetLayoutView="100" workbookViewId="0">
      <selection activeCell="N6" sqref="N6"/>
    </sheetView>
  </sheetViews>
  <sheetFormatPr defaultColWidth="8.875" defaultRowHeight="14.25" x14ac:dyDescent="0.2"/>
  <cols>
    <col min="1" max="1" width="43.25" customWidth="1"/>
    <col min="2" max="2" width="11.25" bestFit="1" customWidth="1"/>
    <col min="3" max="3" width="11.25" customWidth="1"/>
    <col min="4" max="4" width="16.625" customWidth="1"/>
    <col min="5" max="5" width="13.75" customWidth="1"/>
    <col min="6" max="6" width="13.375" customWidth="1"/>
    <col min="7" max="7" width="19.375" bestFit="1" customWidth="1"/>
  </cols>
  <sheetData>
    <row r="1" spans="1:8" ht="30" customHeight="1" thickBot="1" x14ac:dyDescent="0.25">
      <c r="A1" s="183" t="s">
        <v>218</v>
      </c>
      <c r="B1" s="183"/>
      <c r="C1" s="183"/>
      <c r="D1" s="183"/>
      <c r="E1" s="183"/>
      <c r="F1" s="183"/>
      <c r="G1" s="183"/>
    </row>
    <row r="2" spans="1:8" ht="30" customHeight="1" thickTop="1" x14ac:dyDescent="0.2">
      <c r="A2" s="266" t="s">
        <v>102</v>
      </c>
      <c r="B2" s="266"/>
      <c r="C2" s="266"/>
      <c r="D2" s="266"/>
      <c r="E2" s="266"/>
      <c r="F2" s="266"/>
      <c r="G2" s="266"/>
      <c r="H2" s="158" t="s">
        <v>224</v>
      </c>
    </row>
    <row r="3" spans="1:8" ht="18" x14ac:dyDescent="0.2">
      <c r="A3" s="265" t="s">
        <v>211</v>
      </c>
      <c r="B3" s="191"/>
      <c r="C3" s="191"/>
      <c r="D3" s="191"/>
      <c r="E3" s="191"/>
      <c r="F3" s="191"/>
      <c r="G3" s="191"/>
      <c r="H3" s="172" t="s">
        <v>224</v>
      </c>
    </row>
    <row r="4" spans="1:8" ht="18" x14ac:dyDescent="0.2">
      <c r="A4" s="207" t="s">
        <v>163</v>
      </c>
      <c r="B4" s="194"/>
      <c r="C4" s="194"/>
      <c r="D4" s="194"/>
      <c r="E4" s="194"/>
      <c r="F4" s="194"/>
      <c r="G4" s="194"/>
      <c r="H4" s="172"/>
    </row>
    <row r="5" spans="1:8" ht="45" x14ac:dyDescent="0.2">
      <c r="A5" s="9" t="s">
        <v>0</v>
      </c>
      <c r="B5" s="131" t="s">
        <v>230</v>
      </c>
      <c r="C5" s="15" t="s">
        <v>231</v>
      </c>
      <c r="D5" s="9" t="s">
        <v>40</v>
      </c>
      <c r="E5" s="178" t="s">
        <v>10</v>
      </c>
      <c r="F5" s="179"/>
      <c r="G5" s="9" t="s">
        <v>70</v>
      </c>
      <c r="H5" s="172"/>
    </row>
    <row r="6" spans="1:8" ht="27.6" customHeight="1" x14ac:dyDescent="0.2">
      <c r="A6" s="16" t="s">
        <v>42</v>
      </c>
      <c r="B6" s="141">
        <v>0.17430000000000001</v>
      </c>
      <c r="C6" s="19">
        <v>0.17</v>
      </c>
      <c r="D6" s="19">
        <v>0.06</v>
      </c>
      <c r="E6" s="19">
        <f t="shared" ref="E6:E10" si="0">IF(C6-D6&gt;0,C6-D6,0)</f>
        <v>0.11000000000000001</v>
      </c>
      <c r="F6" s="19">
        <f t="shared" ref="F6:F10" si="1">C6+D6</f>
        <v>0.23</v>
      </c>
      <c r="G6" s="20" t="s">
        <v>101</v>
      </c>
      <c r="H6" s="172"/>
    </row>
    <row r="7" spans="1:8" ht="27.6" customHeight="1" x14ac:dyDescent="0.2">
      <c r="A7" s="16" t="s">
        <v>39</v>
      </c>
      <c r="B7" s="141">
        <v>0.36</v>
      </c>
      <c r="C7" s="19">
        <v>0.39</v>
      </c>
      <c r="D7" s="19">
        <v>0.05</v>
      </c>
      <c r="E7" s="19">
        <f t="shared" si="0"/>
        <v>0.34</v>
      </c>
      <c r="F7" s="19">
        <f t="shared" si="1"/>
        <v>0.44</v>
      </c>
      <c r="G7" s="20" t="s">
        <v>3</v>
      </c>
      <c r="H7" s="172"/>
    </row>
    <row r="8" spans="1:8" ht="75" x14ac:dyDescent="0.2">
      <c r="A8" s="16" t="s">
        <v>67</v>
      </c>
      <c r="B8" s="141">
        <v>0.41239999999999999</v>
      </c>
      <c r="C8" s="19">
        <v>0.41</v>
      </c>
      <c r="D8" s="19">
        <v>0.06</v>
      </c>
      <c r="E8" s="19">
        <f t="shared" si="0"/>
        <v>0.35</v>
      </c>
      <c r="F8" s="19">
        <f t="shared" si="1"/>
        <v>0.47</v>
      </c>
      <c r="G8" s="20" t="s">
        <v>68</v>
      </c>
      <c r="H8" s="172"/>
    </row>
    <row r="9" spans="1:8" ht="18.600000000000001" customHeight="1" x14ac:dyDescent="0.2">
      <c r="A9" s="16" t="s">
        <v>7</v>
      </c>
      <c r="B9" s="18">
        <v>0</v>
      </c>
      <c r="C9" s="17">
        <v>0</v>
      </c>
      <c r="D9" s="17">
        <v>0.05</v>
      </c>
      <c r="E9" s="19">
        <f t="shared" si="0"/>
        <v>0</v>
      </c>
      <c r="F9" s="19">
        <f t="shared" si="1"/>
        <v>0.05</v>
      </c>
      <c r="G9" s="20"/>
      <c r="H9" s="172"/>
    </row>
    <row r="10" spans="1:8" ht="28.5" customHeight="1" x14ac:dyDescent="0.2">
      <c r="A10" s="16" t="s">
        <v>75</v>
      </c>
      <c r="B10" s="18">
        <v>1.2269121767864363E-3</v>
      </c>
      <c r="C10" s="17">
        <v>0</v>
      </c>
      <c r="D10" s="17">
        <v>0.05</v>
      </c>
      <c r="E10" s="19">
        <f t="shared" si="0"/>
        <v>0</v>
      </c>
      <c r="F10" s="19">
        <f t="shared" si="1"/>
        <v>0.05</v>
      </c>
      <c r="G10" s="20"/>
      <c r="H10" s="172"/>
    </row>
    <row r="11" spans="1:8" ht="18.600000000000001" customHeight="1" x14ac:dyDescent="0.2">
      <c r="A11" s="16" t="s">
        <v>37</v>
      </c>
      <c r="B11" s="18">
        <v>5.0599999999999999E-2</v>
      </c>
      <c r="C11" s="17">
        <v>0.03</v>
      </c>
      <c r="D11" s="77"/>
      <c r="E11" s="19"/>
      <c r="F11" s="19"/>
      <c r="G11" s="20"/>
      <c r="H11" s="172"/>
    </row>
    <row r="12" spans="1:8" ht="18.600000000000001" customHeight="1" x14ac:dyDescent="0.2">
      <c r="A12" s="16" t="s">
        <v>8</v>
      </c>
      <c r="B12" s="18">
        <f t="shared" ref="B12" si="2">SUM(B6:B11)</f>
        <v>0.99852691217678635</v>
      </c>
      <c r="C12" s="17">
        <f t="shared" ref="C12" si="3">SUM(C6:C11)</f>
        <v>1</v>
      </c>
      <c r="D12" s="77"/>
      <c r="E12" s="19"/>
      <c r="F12" s="19"/>
      <c r="G12" s="20"/>
      <c r="H12" s="172"/>
    </row>
    <row r="13" spans="1:8" ht="18.600000000000001" customHeight="1" x14ac:dyDescent="0.2">
      <c r="A13" s="16" t="s">
        <v>13</v>
      </c>
      <c r="B13" s="152">
        <v>0.15479999999999999</v>
      </c>
      <c r="C13" s="78">
        <v>0.14000000000000001</v>
      </c>
      <c r="D13" s="78">
        <v>0.06</v>
      </c>
      <c r="E13" s="19">
        <f t="shared" ref="E13" si="4">IF(C13-D13&gt;0,C13-D13,0)</f>
        <v>8.0000000000000016E-2</v>
      </c>
      <c r="F13" s="19">
        <f t="shared" ref="F13" si="5">C13+D13</f>
        <v>0.2</v>
      </c>
      <c r="G13" s="20"/>
      <c r="H13" s="172"/>
    </row>
    <row r="14" spans="1:8" ht="18" x14ac:dyDescent="0.2">
      <c r="A14" s="16" t="s">
        <v>221</v>
      </c>
      <c r="B14" s="175">
        <v>1.5E-3</v>
      </c>
      <c r="C14" s="175"/>
      <c r="D14" s="175"/>
      <c r="E14" s="175"/>
      <c r="F14" s="175"/>
      <c r="G14" s="175"/>
      <c r="H14" s="172"/>
    </row>
    <row r="15" spans="1:8" ht="33.75" customHeight="1" x14ac:dyDescent="0.2">
      <c r="A15" s="169" t="s">
        <v>107</v>
      </c>
      <c r="B15" s="169"/>
      <c r="C15" s="169"/>
      <c r="D15" s="169"/>
      <c r="E15" s="169"/>
      <c r="F15" s="169"/>
      <c r="G15" s="169"/>
      <c r="H15" s="172"/>
    </row>
    <row r="16" spans="1:8" x14ac:dyDescent="0.2">
      <c r="A16" s="14" t="s">
        <v>38</v>
      </c>
      <c r="B16" s="14"/>
      <c r="C16" s="14"/>
      <c r="D16" s="14"/>
      <c r="H16" s="172"/>
    </row>
    <row r="17" spans="1:8" x14ac:dyDescent="0.2">
      <c r="A17" s="14" t="s">
        <v>69</v>
      </c>
      <c r="H17" s="172"/>
    </row>
    <row r="18" spans="1:8" s="28" customFormat="1" x14ac:dyDescent="0.2">
      <c r="A18" s="14" t="s">
        <v>99</v>
      </c>
      <c r="H18" s="172"/>
    </row>
    <row r="19" spans="1:8" x14ac:dyDescent="0.2">
      <c r="A19" s="172" t="s">
        <v>102</v>
      </c>
      <c r="B19" s="172"/>
      <c r="C19" s="172"/>
      <c r="D19" s="172"/>
      <c r="E19" s="172"/>
      <c r="F19" s="172"/>
      <c r="G19" s="172"/>
      <c r="H19" s="172"/>
    </row>
    <row r="20" spans="1:8" ht="18" x14ac:dyDescent="0.2">
      <c r="A20" s="190" t="s">
        <v>212</v>
      </c>
      <c r="B20" s="191"/>
      <c r="C20" s="191"/>
      <c r="D20" s="191"/>
      <c r="E20" s="191"/>
      <c r="F20" s="191"/>
      <c r="G20" s="191"/>
      <c r="H20" s="172"/>
    </row>
    <row r="21" spans="1:8" ht="18" x14ac:dyDescent="0.2">
      <c r="A21" s="190" t="s">
        <v>164</v>
      </c>
      <c r="B21" s="191"/>
      <c r="C21" s="191"/>
      <c r="D21" s="191"/>
      <c r="E21" s="191"/>
      <c r="F21" s="191"/>
      <c r="G21" s="191"/>
      <c r="H21" s="172"/>
    </row>
    <row r="22" spans="1:8" ht="45" x14ac:dyDescent="0.2">
      <c r="A22" s="9" t="s">
        <v>0</v>
      </c>
      <c r="B22" s="131" t="s">
        <v>230</v>
      </c>
      <c r="C22" s="15" t="s">
        <v>231</v>
      </c>
      <c r="D22" s="9" t="s">
        <v>40</v>
      </c>
      <c r="E22" s="178" t="s">
        <v>10</v>
      </c>
      <c r="F22" s="179"/>
      <c r="G22" s="9" t="s">
        <v>70</v>
      </c>
      <c r="H22" s="172"/>
    </row>
    <row r="23" spans="1:8" ht="30" x14ac:dyDescent="0.2">
      <c r="A23" s="16" t="s">
        <v>39</v>
      </c>
      <c r="B23" s="141">
        <v>0.99429999999999996</v>
      </c>
      <c r="C23" s="19">
        <v>0.96</v>
      </c>
      <c r="D23" s="19">
        <v>0.05</v>
      </c>
      <c r="E23" s="19">
        <f t="shared" ref="E23" si="6">IF(C23-D23&gt;0,C23-D23,0)</f>
        <v>0.90999999999999992</v>
      </c>
      <c r="F23" s="19">
        <f>C23+D23-1%</f>
        <v>1</v>
      </c>
      <c r="G23" s="20" t="s">
        <v>3</v>
      </c>
      <c r="H23" s="172"/>
    </row>
    <row r="24" spans="1:8" ht="15" x14ac:dyDescent="0.2">
      <c r="A24" s="16" t="s">
        <v>37</v>
      </c>
      <c r="B24" s="141">
        <v>5.7000000000000002E-3</v>
      </c>
      <c r="C24" s="19">
        <v>0.04</v>
      </c>
      <c r="D24" s="19"/>
      <c r="E24" s="19"/>
      <c r="F24" s="19"/>
      <c r="G24" s="20"/>
      <c r="H24" s="172"/>
    </row>
    <row r="25" spans="1:8" ht="15" x14ac:dyDescent="0.2">
      <c r="A25" s="16" t="s">
        <v>8</v>
      </c>
      <c r="B25" s="18">
        <f t="shared" ref="B25" si="7">SUM(B23:B24)</f>
        <v>1</v>
      </c>
      <c r="C25" s="17">
        <f t="shared" ref="C25" si="8">SUM(C23:C24)</f>
        <v>1</v>
      </c>
      <c r="D25" s="19"/>
      <c r="E25" s="19"/>
      <c r="F25" s="19"/>
      <c r="G25" s="20"/>
      <c r="H25" s="172"/>
    </row>
    <row r="26" spans="1:8" ht="15" x14ac:dyDescent="0.2">
      <c r="A26" s="16" t="s">
        <v>13</v>
      </c>
      <c r="B26" s="18">
        <v>0</v>
      </c>
      <c r="C26" s="17">
        <v>0</v>
      </c>
      <c r="D26" s="19">
        <v>0.06</v>
      </c>
      <c r="E26" s="19">
        <f t="shared" ref="E26" si="9">IF(C26-D26&gt;0,C26-D26,0)</f>
        <v>0</v>
      </c>
      <c r="F26" s="19">
        <f t="shared" ref="F26" si="10">C26+D26</f>
        <v>0.06</v>
      </c>
      <c r="G26" s="20"/>
      <c r="H26" s="172"/>
    </row>
    <row r="27" spans="1:8" ht="18" x14ac:dyDescent="0.2">
      <c r="A27" s="16" t="s">
        <v>221</v>
      </c>
      <c r="B27" s="175">
        <v>5.0000000000000001E-4</v>
      </c>
      <c r="C27" s="175"/>
      <c r="D27" s="175"/>
      <c r="E27" s="175"/>
      <c r="F27" s="175"/>
      <c r="G27" s="175"/>
      <c r="H27" s="172"/>
    </row>
    <row r="28" spans="1:8" x14ac:dyDescent="0.2">
      <c r="A28" s="218" t="s">
        <v>106</v>
      </c>
      <c r="B28" s="218"/>
      <c r="C28" s="218"/>
      <c r="D28" s="218"/>
      <c r="E28" s="218"/>
      <c r="F28" s="218"/>
      <c r="G28" s="218"/>
      <c r="H28" s="158"/>
    </row>
    <row r="29" spans="1:8" x14ac:dyDescent="0.2">
      <c r="A29" s="14" t="s">
        <v>38</v>
      </c>
      <c r="B29" s="14"/>
      <c r="C29" s="14"/>
      <c r="D29" s="14"/>
    </row>
    <row r="30" spans="1:8" x14ac:dyDescent="0.2">
      <c r="A30" s="14" t="s">
        <v>69</v>
      </c>
    </row>
    <row r="31" spans="1:8" x14ac:dyDescent="0.2">
      <c r="A31" s="14" t="s">
        <v>99</v>
      </c>
      <c r="B31" s="28"/>
      <c r="C31" s="28"/>
      <c r="D31" s="28"/>
      <c r="E31" s="28"/>
    </row>
    <row r="32" spans="1:8" s="192" customFormat="1" x14ac:dyDescent="0.2">
      <c r="A32" s="264" t="s">
        <v>105</v>
      </c>
    </row>
  </sheetData>
  <mergeCells count="15">
    <mergeCell ref="A28:G28"/>
    <mergeCell ref="A32:XFD32"/>
    <mergeCell ref="A1:G1"/>
    <mergeCell ref="A20:G20"/>
    <mergeCell ref="A21:G21"/>
    <mergeCell ref="B27:G27"/>
    <mergeCell ref="A3:G3"/>
    <mergeCell ref="A4:G4"/>
    <mergeCell ref="E5:F5"/>
    <mergeCell ref="B14:G14"/>
    <mergeCell ref="E22:F22"/>
    <mergeCell ref="A2:G2"/>
    <mergeCell ref="A15:G15"/>
    <mergeCell ref="A19:G19"/>
    <mergeCell ref="H3:H2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גיליון9"/>
  <dimension ref="A1:H35"/>
  <sheetViews>
    <sheetView showGridLines="0" rightToLeft="1" zoomScaleNormal="100" zoomScaleSheetLayoutView="100" workbookViewId="0">
      <selection activeCell="K6" sqref="K6"/>
    </sheetView>
  </sheetViews>
  <sheetFormatPr defaultColWidth="8.875" defaultRowHeight="14.25" x14ac:dyDescent="0.2"/>
  <cols>
    <col min="1" max="1" width="36" customWidth="1"/>
    <col min="2" max="2" width="11.25" bestFit="1" customWidth="1"/>
    <col min="3" max="3" width="11.25" customWidth="1"/>
    <col min="4" max="4" width="14.375" customWidth="1"/>
    <col min="5" max="5" width="13.125" customWidth="1"/>
    <col min="6" max="6" width="13.625" customWidth="1"/>
    <col min="7" max="7" width="19.375" bestFit="1" customWidth="1"/>
  </cols>
  <sheetData>
    <row r="1" spans="1:8" ht="30" customHeight="1" thickBot="1" x14ac:dyDescent="0.25">
      <c r="A1" s="183" t="s">
        <v>218</v>
      </c>
      <c r="B1" s="183"/>
      <c r="C1" s="183"/>
      <c r="D1" s="183"/>
      <c r="E1" s="183"/>
      <c r="F1" s="183"/>
      <c r="G1" s="183"/>
    </row>
    <row r="2" spans="1:8" ht="30" customHeight="1" thickTop="1" thickBot="1" x14ac:dyDescent="0.25">
      <c r="A2" s="184" t="s">
        <v>96</v>
      </c>
      <c r="B2" s="184"/>
      <c r="C2" s="184"/>
      <c r="D2" s="184"/>
      <c r="E2" s="184"/>
      <c r="F2" s="184"/>
      <c r="G2" s="184"/>
      <c r="H2" s="161" t="s">
        <v>224</v>
      </c>
    </row>
    <row r="3" spans="1:8" ht="30" customHeight="1" thickTop="1" thickBot="1" x14ac:dyDescent="0.25">
      <c r="A3" s="237" t="s">
        <v>61</v>
      </c>
      <c r="B3" s="238"/>
      <c r="C3" s="238"/>
      <c r="D3" s="238"/>
      <c r="E3" s="238"/>
      <c r="F3" s="238"/>
      <c r="G3" s="238"/>
      <c r="H3" s="172" t="s">
        <v>224</v>
      </c>
    </row>
    <row r="4" spans="1:8" ht="18.75" thickTop="1" x14ac:dyDescent="0.2">
      <c r="A4" s="237" t="s">
        <v>152</v>
      </c>
      <c r="B4" s="238"/>
      <c r="C4" s="238"/>
      <c r="D4" s="238"/>
      <c r="E4" s="238"/>
      <c r="F4" s="238"/>
      <c r="G4" s="238"/>
      <c r="H4" s="172"/>
    </row>
    <row r="5" spans="1:8" ht="45" x14ac:dyDescent="0.2">
      <c r="A5" s="9" t="s">
        <v>0</v>
      </c>
      <c r="B5" s="131" t="s">
        <v>230</v>
      </c>
      <c r="C5" s="15" t="s">
        <v>231</v>
      </c>
      <c r="D5" s="9" t="s">
        <v>40</v>
      </c>
      <c r="E5" s="178" t="s">
        <v>10</v>
      </c>
      <c r="F5" s="179"/>
      <c r="G5" s="9" t="s">
        <v>70</v>
      </c>
      <c r="H5" s="172"/>
    </row>
    <row r="6" spans="1:8" ht="27.6" customHeight="1" x14ac:dyDescent="0.2">
      <c r="A6" s="16" t="s">
        <v>42</v>
      </c>
      <c r="B6" s="141">
        <v>0.18529999999999999</v>
      </c>
      <c r="C6" s="19">
        <v>0.17</v>
      </c>
      <c r="D6" s="19">
        <v>0.06</v>
      </c>
      <c r="E6" s="19">
        <f t="shared" ref="E6:E11" si="0">IF(C6-D6&gt;0,C6-D6,0)</f>
        <v>0.11000000000000001</v>
      </c>
      <c r="F6" s="19">
        <f t="shared" ref="F6:F11" si="1">C6+D6</f>
        <v>0.23</v>
      </c>
      <c r="G6" s="99" t="s">
        <v>81</v>
      </c>
      <c r="H6" s="172"/>
    </row>
    <row r="7" spans="1:8" ht="27.6" customHeight="1" x14ac:dyDescent="0.2">
      <c r="A7" s="16" t="s">
        <v>39</v>
      </c>
      <c r="B7" s="141">
        <v>0.1009</v>
      </c>
      <c r="C7" s="19">
        <v>0.11</v>
      </c>
      <c r="D7" s="19">
        <v>0.05</v>
      </c>
      <c r="E7" s="19">
        <f t="shared" si="0"/>
        <v>0.06</v>
      </c>
      <c r="F7" s="19">
        <f t="shared" si="1"/>
        <v>0.16</v>
      </c>
      <c r="G7" s="20" t="s">
        <v>3</v>
      </c>
      <c r="H7" s="172"/>
    </row>
    <row r="8" spans="1:8" ht="18.600000000000001" customHeight="1" x14ac:dyDescent="0.2">
      <c r="A8" s="16" t="s">
        <v>100</v>
      </c>
      <c r="B8" s="141">
        <v>0.32779999999999998</v>
      </c>
      <c r="C8" s="19">
        <v>0.3</v>
      </c>
      <c r="D8" s="19">
        <v>0.05</v>
      </c>
      <c r="E8" s="19">
        <f t="shared" si="0"/>
        <v>0.25</v>
      </c>
      <c r="F8" s="19">
        <f t="shared" si="1"/>
        <v>0.35</v>
      </c>
      <c r="G8" s="20"/>
      <c r="H8" s="172"/>
    </row>
    <row r="9" spans="1:8" ht="90" x14ac:dyDescent="0.2">
      <c r="A9" s="16" t="s">
        <v>67</v>
      </c>
      <c r="B9" s="141">
        <v>0.22439999999999999</v>
      </c>
      <c r="C9" s="19">
        <v>0.26</v>
      </c>
      <c r="D9" s="19">
        <v>0.06</v>
      </c>
      <c r="E9" s="19">
        <f t="shared" si="0"/>
        <v>0.2</v>
      </c>
      <c r="F9" s="19">
        <f t="shared" si="1"/>
        <v>0.32</v>
      </c>
      <c r="G9" s="20" t="s">
        <v>71</v>
      </c>
      <c r="H9" s="172"/>
    </row>
    <row r="10" spans="1:8" ht="18.600000000000001" customHeight="1" x14ac:dyDescent="0.2">
      <c r="A10" s="16" t="s">
        <v>82</v>
      </c>
      <c r="B10" s="141">
        <v>3.3700000000000001E-2</v>
      </c>
      <c r="C10" s="19">
        <v>0.03</v>
      </c>
      <c r="D10" s="19">
        <v>0.05</v>
      </c>
      <c r="E10" s="19">
        <f t="shared" si="0"/>
        <v>0</v>
      </c>
      <c r="F10" s="19">
        <f t="shared" si="1"/>
        <v>0.08</v>
      </c>
      <c r="G10" s="20"/>
      <c r="H10" s="172"/>
    </row>
    <row r="11" spans="1:8" ht="36" customHeight="1" x14ac:dyDescent="0.2">
      <c r="A11" s="16" t="s">
        <v>116</v>
      </c>
      <c r="B11" s="141">
        <v>9.3959526878118108E-2</v>
      </c>
      <c r="C11" s="19">
        <v>0.09</v>
      </c>
      <c r="D11" s="19">
        <v>0.05</v>
      </c>
      <c r="E11" s="19">
        <f t="shared" si="0"/>
        <v>3.9999999999999994E-2</v>
      </c>
      <c r="F11" s="19">
        <f t="shared" si="1"/>
        <v>0.14000000000000001</v>
      </c>
      <c r="G11" s="20"/>
      <c r="H11" s="172"/>
    </row>
    <row r="12" spans="1:8" ht="15" x14ac:dyDescent="0.2">
      <c r="A12" s="16" t="s">
        <v>37</v>
      </c>
      <c r="B12" s="141">
        <v>3.3700000000000001E-2</v>
      </c>
      <c r="C12" s="19">
        <v>0.04</v>
      </c>
      <c r="D12" s="19"/>
      <c r="E12" s="19"/>
      <c r="F12" s="19"/>
      <c r="G12" s="20"/>
      <c r="H12" s="172"/>
    </row>
    <row r="13" spans="1:8" ht="18.600000000000001" customHeight="1" x14ac:dyDescent="0.2">
      <c r="A13" s="16" t="s">
        <v>8</v>
      </c>
      <c r="B13" s="141">
        <f t="shared" ref="B13" si="2">SUM(B6:B12)</f>
        <v>0.99975952687811809</v>
      </c>
      <c r="C13" s="19">
        <f t="shared" ref="C13" si="3">SUM(C6:C12)</f>
        <v>1</v>
      </c>
      <c r="D13" s="19"/>
      <c r="E13" s="19"/>
      <c r="F13" s="19"/>
      <c r="G13" s="20"/>
      <c r="H13" s="172"/>
    </row>
    <row r="14" spans="1:8" ht="18.600000000000001" customHeight="1" x14ac:dyDescent="0.2">
      <c r="A14" s="16" t="s">
        <v>13</v>
      </c>
      <c r="B14" s="141">
        <v>0.16070000000000001</v>
      </c>
      <c r="C14" s="19">
        <v>0.16</v>
      </c>
      <c r="D14" s="19">
        <v>0.06</v>
      </c>
      <c r="E14" s="19">
        <f t="shared" ref="E14" si="4">IF(C14-D14&gt;0,C14-D14,0)</f>
        <v>0.1</v>
      </c>
      <c r="F14" s="19">
        <f t="shared" ref="F14" si="5">C14+D14</f>
        <v>0.22</v>
      </c>
      <c r="G14" s="20"/>
      <c r="H14" s="172"/>
    </row>
    <row r="15" spans="1:8" ht="18.600000000000001" customHeight="1" x14ac:dyDescent="0.2">
      <c r="A15" s="16" t="s">
        <v>221</v>
      </c>
      <c r="B15" s="267">
        <v>0</v>
      </c>
      <c r="C15" s="267"/>
      <c r="D15" s="267"/>
      <c r="E15" s="267"/>
      <c r="F15" s="267"/>
      <c r="G15" s="267"/>
      <c r="H15" s="172"/>
    </row>
    <row r="16" spans="1:8" ht="18.600000000000001" customHeight="1" x14ac:dyDescent="0.2">
      <c r="A16" s="253" t="s">
        <v>107</v>
      </c>
      <c r="B16" s="253"/>
      <c r="C16" s="253"/>
      <c r="D16" s="253"/>
      <c r="E16" s="253"/>
      <c r="F16" s="253"/>
      <c r="G16" s="253"/>
    </row>
    <row r="17" spans="1:7" ht="18.600000000000001" customHeight="1" x14ac:dyDescent="0.2">
      <c r="A17" s="14" t="s">
        <v>38</v>
      </c>
      <c r="B17" s="14"/>
      <c r="C17" s="14"/>
      <c r="D17" s="14"/>
      <c r="E17" s="14"/>
      <c r="F17" s="14"/>
      <c r="G17" s="14"/>
    </row>
    <row r="18" spans="1:7" ht="14.25" customHeight="1" x14ac:dyDescent="0.2">
      <c r="A18" s="14" t="s">
        <v>69</v>
      </c>
    </row>
    <row r="19" spans="1:7" ht="15.75" customHeight="1" x14ac:dyDescent="0.2">
      <c r="A19" s="14" t="s">
        <v>99</v>
      </c>
      <c r="B19" s="28"/>
      <c r="C19" s="28"/>
      <c r="D19" s="28"/>
      <c r="E19" s="28"/>
      <c r="F19" s="28"/>
      <c r="G19" s="28"/>
    </row>
    <row r="20" spans="1:7" s="172" customFormat="1" x14ac:dyDescent="0.2">
      <c r="A20" s="172" t="s">
        <v>105</v>
      </c>
    </row>
    <row r="21" spans="1:7" ht="18" x14ac:dyDescent="0.2">
      <c r="A21" s="62"/>
      <c r="B21" s="62"/>
      <c r="C21" s="62"/>
      <c r="D21" s="62"/>
      <c r="E21" s="62"/>
      <c r="F21" s="62"/>
      <c r="G21" s="62"/>
    </row>
    <row r="22" spans="1:7" ht="49.5" hidden="1" customHeight="1" x14ac:dyDescent="0.2">
      <c r="A22" s="72" t="s">
        <v>12</v>
      </c>
      <c r="B22" s="73"/>
      <c r="C22" s="73"/>
      <c r="D22" s="73"/>
      <c r="E22" s="73"/>
      <c r="F22" s="73"/>
      <c r="G22" s="74"/>
    </row>
    <row r="23" spans="1:7" ht="31.5" hidden="1" customHeight="1" x14ac:dyDescent="0.2">
      <c r="A23" s="9" t="s">
        <v>0</v>
      </c>
      <c r="B23" s="9"/>
      <c r="C23" s="9"/>
      <c r="D23" s="10" t="s">
        <v>19</v>
      </c>
      <c r="E23" s="10" t="s">
        <v>1</v>
      </c>
      <c r="F23" s="9" t="s">
        <v>20</v>
      </c>
      <c r="G23" s="61"/>
    </row>
    <row r="24" spans="1:7" ht="69" hidden="1" customHeight="1" x14ac:dyDescent="0.2">
      <c r="A24" s="12" t="s">
        <v>29</v>
      </c>
      <c r="B24" s="5"/>
      <c r="C24" s="5"/>
      <c r="D24" s="3"/>
      <c r="E24" s="2" t="s">
        <v>5</v>
      </c>
      <c r="F24" s="2" t="s">
        <v>14</v>
      </c>
      <c r="G24" s="13"/>
    </row>
    <row r="25" spans="1:7" ht="27.6" hidden="1" customHeight="1" x14ac:dyDescent="0.2">
      <c r="A25" s="12" t="s">
        <v>30</v>
      </c>
      <c r="B25" s="5"/>
      <c r="C25" s="5"/>
      <c r="D25" s="3"/>
      <c r="E25" s="2" t="s">
        <v>2</v>
      </c>
      <c r="F25" s="2" t="s">
        <v>18</v>
      </c>
      <c r="G25" s="13"/>
    </row>
    <row r="26" spans="1:7" ht="29.45" hidden="1" customHeight="1" x14ac:dyDescent="0.2">
      <c r="A26" s="12" t="s">
        <v>4</v>
      </c>
      <c r="B26" s="5"/>
      <c r="C26" s="5"/>
      <c r="D26" s="3"/>
      <c r="E26" s="2"/>
      <c r="F26" s="2"/>
      <c r="G26" s="13"/>
    </row>
    <row r="27" spans="1:7" ht="14.1" hidden="1" customHeight="1" x14ac:dyDescent="0.2">
      <c r="A27" s="12" t="s">
        <v>34</v>
      </c>
      <c r="B27" s="5"/>
      <c r="C27" s="5"/>
      <c r="D27" s="3"/>
      <c r="E27" s="2" t="s">
        <v>5</v>
      </c>
      <c r="F27" s="2" t="s">
        <v>17</v>
      </c>
      <c r="G27" s="13"/>
    </row>
    <row r="28" spans="1:7" ht="14.1" hidden="1" customHeight="1" x14ac:dyDescent="0.2">
      <c r="A28" s="12" t="s">
        <v>7</v>
      </c>
      <c r="B28" s="5"/>
      <c r="C28" s="5"/>
      <c r="D28" s="3"/>
      <c r="E28" s="2" t="s">
        <v>2</v>
      </c>
      <c r="F28" s="2" t="s">
        <v>16</v>
      </c>
      <c r="G28" s="13"/>
    </row>
    <row r="29" spans="1:7" ht="14.1" hidden="1" customHeight="1" x14ac:dyDescent="0.2">
      <c r="A29" s="12" t="s">
        <v>33</v>
      </c>
      <c r="B29" s="5"/>
      <c r="C29" s="5"/>
      <c r="D29" s="3"/>
      <c r="E29" s="2" t="s">
        <v>2</v>
      </c>
      <c r="F29" s="2" t="s">
        <v>11</v>
      </c>
      <c r="G29" s="13"/>
    </row>
    <row r="30" spans="1:7" ht="14.1" hidden="1" customHeight="1" x14ac:dyDescent="0.2">
      <c r="A30" s="12" t="s">
        <v>35</v>
      </c>
      <c r="B30" s="5"/>
      <c r="C30" s="5"/>
      <c r="D30" s="3"/>
      <c r="E30" s="2" t="s">
        <v>2</v>
      </c>
      <c r="F30" s="2" t="s">
        <v>9</v>
      </c>
      <c r="G30" s="13"/>
    </row>
    <row r="31" spans="1:7" ht="14.1" hidden="1" customHeight="1" x14ac:dyDescent="0.2">
      <c r="A31" s="12" t="s">
        <v>8</v>
      </c>
      <c r="B31" s="1"/>
      <c r="C31" s="1"/>
      <c r="D31" s="3"/>
      <c r="E31" s="2"/>
      <c r="F31" s="2"/>
      <c r="G31" s="13"/>
    </row>
    <row r="32" spans="1:7" ht="14.1" hidden="1" customHeight="1" x14ac:dyDescent="0.2">
      <c r="A32" s="12" t="s">
        <v>13</v>
      </c>
      <c r="B32" s="5"/>
      <c r="C32" s="5"/>
      <c r="D32" s="3"/>
      <c r="E32" s="2" t="s">
        <v>5</v>
      </c>
      <c r="F32" s="2" t="s">
        <v>15</v>
      </c>
      <c r="G32" s="13"/>
    </row>
    <row r="33" spans="1:1" ht="14.1" hidden="1" customHeight="1" x14ac:dyDescent="0.2">
      <c r="A33" s="4" t="s">
        <v>31</v>
      </c>
    </row>
    <row r="34" spans="1:1" ht="14.1" hidden="1" customHeight="1" x14ac:dyDescent="0.2"/>
    <row r="35" spans="1:1" ht="14.1" hidden="1" customHeight="1" x14ac:dyDescent="0.2"/>
  </sheetData>
  <mergeCells count="9">
    <mergeCell ref="A20:XFD20"/>
    <mergeCell ref="A16:G16"/>
    <mergeCell ref="A2:G2"/>
    <mergeCell ref="A1:G1"/>
    <mergeCell ref="A4:G4"/>
    <mergeCell ref="A3:G3"/>
    <mergeCell ref="B15:G15"/>
    <mergeCell ref="E5:F5"/>
    <mergeCell ref="H3:H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19"/>
  <sheetViews>
    <sheetView showGridLines="0" rightToLeft="1" zoomScaleNormal="100" zoomScaleSheetLayoutView="100" workbookViewId="0">
      <selection activeCell="L9" sqref="L9"/>
    </sheetView>
  </sheetViews>
  <sheetFormatPr defaultColWidth="7.625" defaultRowHeight="14.25" x14ac:dyDescent="0.2"/>
  <cols>
    <col min="1" max="1" width="7.625" style="79"/>
    <col min="2" max="2" width="42.625" style="79" customWidth="1"/>
    <col min="3" max="3" width="11.25" style="79" bestFit="1" customWidth="1"/>
    <col min="4" max="4" width="11.25" style="79" customWidth="1"/>
    <col min="5" max="5" width="13.625" style="79" customWidth="1"/>
    <col min="6" max="6" width="17.875" style="79" customWidth="1"/>
    <col min="7" max="7" width="9" style="79" customWidth="1"/>
    <col min="8" max="8" width="32.625" style="79" bestFit="1" customWidth="1"/>
    <col min="9" max="16384" width="7.625" style="79"/>
  </cols>
  <sheetData>
    <row r="1" spans="1:9" ht="27.6" customHeight="1" thickBot="1" x14ac:dyDescent="0.25">
      <c r="B1" s="183" t="s">
        <v>218</v>
      </c>
      <c r="C1" s="183"/>
      <c r="D1" s="183"/>
      <c r="E1" s="183"/>
      <c r="F1" s="183"/>
      <c r="G1" s="183"/>
      <c r="H1" s="183"/>
    </row>
    <row r="2" spans="1:9" ht="27.6" customHeight="1" thickTop="1" x14ac:dyDescent="0.2">
      <c r="B2" s="270" t="s">
        <v>102</v>
      </c>
      <c r="C2" s="270"/>
      <c r="D2" s="270"/>
      <c r="E2" s="270"/>
      <c r="F2" s="270"/>
      <c r="G2" s="270"/>
      <c r="H2" s="270"/>
      <c r="I2" s="167" t="s">
        <v>224</v>
      </c>
    </row>
    <row r="3" spans="1:9" ht="30" customHeight="1" thickBot="1" x14ac:dyDescent="0.25">
      <c r="A3" s="271" t="s">
        <v>225</v>
      </c>
      <c r="B3" s="272" t="s">
        <v>79</v>
      </c>
      <c r="C3" s="273"/>
      <c r="D3" s="273"/>
      <c r="E3" s="273"/>
      <c r="F3" s="273"/>
      <c r="G3" s="273"/>
      <c r="H3" s="273"/>
      <c r="I3" s="269" t="s">
        <v>224</v>
      </c>
    </row>
    <row r="4" spans="1:9" ht="18.75" thickTop="1" x14ac:dyDescent="0.2">
      <c r="A4" s="271"/>
      <c r="B4" s="237" t="s">
        <v>214</v>
      </c>
      <c r="C4" s="238"/>
      <c r="D4" s="238"/>
      <c r="E4" s="238"/>
      <c r="F4" s="238"/>
      <c r="G4" s="238"/>
      <c r="H4" s="238"/>
      <c r="I4" s="269"/>
    </row>
    <row r="5" spans="1:9" ht="45" x14ac:dyDescent="0.2">
      <c r="A5" s="271"/>
      <c r="B5" s="80" t="s">
        <v>0</v>
      </c>
      <c r="C5" s="131" t="s">
        <v>230</v>
      </c>
      <c r="D5" s="15" t="s">
        <v>231</v>
      </c>
      <c r="E5" s="80" t="s">
        <v>40</v>
      </c>
      <c r="F5" s="274" t="s">
        <v>10</v>
      </c>
      <c r="G5" s="275"/>
      <c r="H5" s="81" t="s">
        <v>70</v>
      </c>
      <c r="I5" s="269"/>
    </row>
    <row r="6" spans="1:9" ht="27.6" customHeight="1" x14ac:dyDescent="0.2">
      <c r="A6" s="271"/>
      <c r="B6" s="82" t="s">
        <v>42</v>
      </c>
      <c r="C6" s="153">
        <v>0.1943</v>
      </c>
      <c r="D6" s="83">
        <v>0.17</v>
      </c>
      <c r="E6" s="83">
        <v>0.06</v>
      </c>
      <c r="F6" s="19">
        <f t="shared" ref="F6:F10" si="0">IF(D6-E6&gt;0,D6-E6,0)</f>
        <v>0.11000000000000001</v>
      </c>
      <c r="G6" s="19">
        <f t="shared" ref="G6:G10" si="1">D6+E6</f>
        <v>0.23</v>
      </c>
      <c r="H6" s="99" t="s">
        <v>81</v>
      </c>
      <c r="I6" s="269"/>
    </row>
    <row r="7" spans="1:9" ht="27.6" customHeight="1" x14ac:dyDescent="0.2">
      <c r="A7" s="271"/>
      <c r="B7" s="82" t="s">
        <v>39</v>
      </c>
      <c r="C7" s="153">
        <v>0.21729999999999999</v>
      </c>
      <c r="D7" s="83">
        <v>0.26</v>
      </c>
      <c r="E7" s="83">
        <v>0.05</v>
      </c>
      <c r="F7" s="19">
        <f t="shared" si="0"/>
        <v>0.21000000000000002</v>
      </c>
      <c r="G7" s="19">
        <f t="shared" si="1"/>
        <v>0.31</v>
      </c>
      <c r="H7" s="84" t="s">
        <v>3</v>
      </c>
      <c r="I7" s="269"/>
    </row>
    <row r="8" spans="1:9" ht="27.6" customHeight="1" x14ac:dyDescent="0.2">
      <c r="A8" s="271"/>
      <c r="B8" s="16" t="s">
        <v>100</v>
      </c>
      <c r="C8" s="153">
        <v>0.37919999999999998</v>
      </c>
      <c r="D8" s="83">
        <v>0.3</v>
      </c>
      <c r="E8" s="83">
        <v>0.05</v>
      </c>
      <c r="F8" s="19">
        <f t="shared" si="0"/>
        <v>0.25</v>
      </c>
      <c r="G8" s="19">
        <f t="shared" si="1"/>
        <v>0.35</v>
      </c>
      <c r="H8" s="84"/>
      <c r="I8" s="269"/>
    </row>
    <row r="9" spans="1:9" ht="65.25" customHeight="1" x14ac:dyDescent="0.2">
      <c r="A9" s="271"/>
      <c r="B9" s="82" t="s">
        <v>34</v>
      </c>
      <c r="C9" s="153">
        <v>7.8799999999999995E-2</v>
      </c>
      <c r="D9" s="83">
        <v>0.14000000000000001</v>
      </c>
      <c r="E9" s="83">
        <v>0.06</v>
      </c>
      <c r="F9" s="19">
        <f t="shared" si="0"/>
        <v>8.0000000000000016E-2</v>
      </c>
      <c r="G9" s="19">
        <f t="shared" si="1"/>
        <v>0.2</v>
      </c>
      <c r="H9" s="84" t="s">
        <v>71</v>
      </c>
      <c r="I9" s="269"/>
    </row>
    <row r="10" spans="1:9" ht="27.75" customHeight="1" x14ac:dyDescent="0.2">
      <c r="A10" s="271"/>
      <c r="B10" s="82" t="s">
        <v>75</v>
      </c>
      <c r="C10" s="153">
        <v>7.85E-2</v>
      </c>
      <c r="D10" s="83">
        <v>0.09</v>
      </c>
      <c r="E10" s="83">
        <v>0.05</v>
      </c>
      <c r="F10" s="19">
        <f t="shared" si="0"/>
        <v>3.9999999999999994E-2</v>
      </c>
      <c r="G10" s="19">
        <f t="shared" si="1"/>
        <v>0.14000000000000001</v>
      </c>
      <c r="H10" s="84"/>
      <c r="I10" s="269"/>
    </row>
    <row r="11" spans="1:9" ht="18.600000000000001" customHeight="1" x14ac:dyDescent="0.2">
      <c r="A11" s="271"/>
      <c r="B11" s="82" t="s">
        <v>37</v>
      </c>
      <c r="C11" s="153">
        <v>5.1900000000000002E-2</v>
      </c>
      <c r="D11" s="83">
        <v>0.04</v>
      </c>
      <c r="E11" s="83"/>
      <c r="F11" s="83"/>
      <c r="G11" s="83"/>
      <c r="H11" s="84"/>
      <c r="I11" s="269"/>
    </row>
    <row r="12" spans="1:9" ht="18.600000000000001" customHeight="1" x14ac:dyDescent="0.2">
      <c r="A12" s="271"/>
      <c r="B12" s="82" t="s">
        <v>8</v>
      </c>
      <c r="C12" s="153">
        <f t="shared" ref="C12" si="2">SUM(C6:C11)</f>
        <v>1</v>
      </c>
      <c r="D12" s="83">
        <f t="shared" ref="D12" si="3">SUM(D6:D11)</f>
        <v>1</v>
      </c>
      <c r="E12" s="83"/>
      <c r="F12" s="83"/>
      <c r="G12" s="83"/>
      <c r="H12" s="84"/>
      <c r="I12" s="269"/>
    </row>
    <row r="13" spans="1:9" ht="15" x14ac:dyDescent="0.2">
      <c r="A13" s="271"/>
      <c r="B13" s="82" t="s">
        <v>13</v>
      </c>
      <c r="C13" s="153">
        <v>0.15090000000000001</v>
      </c>
      <c r="D13" s="83">
        <v>0.15</v>
      </c>
      <c r="E13" s="83">
        <v>0.06</v>
      </c>
      <c r="F13" s="19">
        <f t="shared" ref="F13" si="4">IF(D13-E13&gt;0,D13-E13,0)</f>
        <v>0.09</v>
      </c>
      <c r="G13" s="19">
        <f t="shared" ref="G13" si="5">D13+E13</f>
        <v>0.21</v>
      </c>
      <c r="H13" s="84"/>
      <c r="I13" s="269"/>
    </row>
    <row r="14" spans="1:9" customFormat="1" ht="18.600000000000001" customHeight="1" x14ac:dyDescent="0.2">
      <c r="A14" s="271"/>
      <c r="B14" s="16" t="s">
        <v>221</v>
      </c>
      <c r="C14" s="267">
        <v>0</v>
      </c>
      <c r="D14" s="267"/>
      <c r="E14" s="267"/>
      <c r="F14" s="267"/>
      <c r="G14" s="267"/>
      <c r="H14" s="267"/>
      <c r="I14" s="269"/>
    </row>
    <row r="15" spans="1:9" ht="18.600000000000001" customHeight="1" x14ac:dyDescent="0.2">
      <c r="B15" s="268" t="s">
        <v>106</v>
      </c>
      <c r="C15" s="268"/>
      <c r="D15" s="268"/>
      <c r="E15" s="268"/>
      <c r="F15" s="268"/>
      <c r="G15" s="268"/>
      <c r="H15" s="268"/>
    </row>
    <row r="16" spans="1:9" ht="14.25" customHeight="1" x14ac:dyDescent="0.2">
      <c r="B16" s="85" t="s">
        <v>38</v>
      </c>
      <c r="C16" s="86"/>
      <c r="D16" s="86"/>
      <c r="E16" s="86"/>
      <c r="F16" s="86"/>
      <c r="G16" s="86"/>
      <c r="H16" s="86"/>
    </row>
    <row r="17" spans="2:8" x14ac:dyDescent="0.2">
      <c r="B17" s="85" t="s">
        <v>69</v>
      </c>
    </row>
    <row r="18" spans="2:8" s="28" customFormat="1" x14ac:dyDescent="0.2">
      <c r="B18" s="14" t="s">
        <v>99</v>
      </c>
    </row>
    <row r="19" spans="2:8" x14ac:dyDescent="0.2">
      <c r="B19" s="269" t="s">
        <v>105</v>
      </c>
      <c r="C19" s="269"/>
      <c r="D19" s="269"/>
      <c r="E19" s="269"/>
      <c r="F19" s="269"/>
      <c r="G19" s="269"/>
      <c r="H19" s="269"/>
    </row>
  </sheetData>
  <mergeCells count="10">
    <mergeCell ref="I3:I14"/>
    <mergeCell ref="F5:G5"/>
    <mergeCell ref="B15:H15"/>
    <mergeCell ref="B19:H19"/>
    <mergeCell ref="B2:H2"/>
    <mergeCell ref="A3:A14"/>
    <mergeCell ref="B1:H1"/>
    <mergeCell ref="B3:H3"/>
    <mergeCell ref="C14:H14"/>
    <mergeCell ref="B4:H4"/>
  </mergeCells>
  <printOptions horizontalCentered="1"/>
  <pageMargins left="0.25" right="0.25" top="0.75" bottom="0.75" header="0.3" footer="0.3"/>
  <pageSetup paperSize="9" scale="8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34"/>
  <sheetViews>
    <sheetView showGridLines="0" rightToLeft="1" zoomScaleNormal="100" zoomScaleSheetLayoutView="100" workbookViewId="0">
      <selection activeCell="N9" sqref="N9"/>
    </sheetView>
  </sheetViews>
  <sheetFormatPr defaultColWidth="8.875" defaultRowHeight="14.25" x14ac:dyDescent="0.2"/>
  <cols>
    <col min="1" max="1" width="39.625" customWidth="1"/>
    <col min="2" max="2" width="16.25" bestFit="1" customWidth="1"/>
    <col min="3" max="3" width="16.25" customWidth="1"/>
    <col min="4" max="4" width="13.125" customWidth="1"/>
    <col min="5" max="5" width="13.375" customWidth="1"/>
    <col min="6" max="6" width="13.75" customWidth="1"/>
    <col min="7" max="7" width="19.375" bestFit="1" customWidth="1"/>
  </cols>
  <sheetData>
    <row r="1" spans="1:8" ht="30" customHeight="1" thickBot="1" x14ac:dyDescent="0.25">
      <c r="A1" s="183" t="s">
        <v>218</v>
      </c>
      <c r="B1" s="183"/>
      <c r="C1" s="183"/>
      <c r="D1" s="183"/>
      <c r="E1" s="183"/>
      <c r="F1" s="183"/>
      <c r="G1" s="183"/>
    </row>
    <row r="2" spans="1:8" ht="30" customHeight="1" thickTop="1" thickBot="1" x14ac:dyDescent="0.25">
      <c r="A2" s="184" t="s">
        <v>96</v>
      </c>
      <c r="B2" s="184"/>
      <c r="C2" s="184"/>
      <c r="D2" s="184"/>
      <c r="E2" s="184"/>
      <c r="F2" s="184"/>
      <c r="G2" s="184"/>
      <c r="H2" s="158" t="s">
        <v>224</v>
      </c>
    </row>
    <row r="3" spans="1:8" ht="30" customHeight="1" thickTop="1" thickBot="1" x14ac:dyDescent="0.25">
      <c r="A3" s="237" t="s">
        <v>62</v>
      </c>
      <c r="B3" s="238"/>
      <c r="C3" s="238"/>
      <c r="D3" s="238"/>
      <c r="E3" s="238"/>
      <c r="F3" s="238"/>
      <c r="G3" s="238"/>
      <c r="H3" s="172" t="s">
        <v>224</v>
      </c>
    </row>
    <row r="4" spans="1:8" ht="18.75" thickTop="1" x14ac:dyDescent="0.2">
      <c r="A4" s="237" t="s">
        <v>213</v>
      </c>
      <c r="B4" s="238"/>
      <c r="C4" s="238"/>
      <c r="D4" s="238"/>
      <c r="E4" s="238"/>
      <c r="F4" s="238"/>
      <c r="G4" s="238"/>
      <c r="H4" s="172"/>
    </row>
    <row r="5" spans="1:8" ht="30" x14ac:dyDescent="0.2">
      <c r="A5" s="9" t="s">
        <v>0</v>
      </c>
      <c r="B5" s="131" t="s">
        <v>230</v>
      </c>
      <c r="C5" s="15" t="s">
        <v>231</v>
      </c>
      <c r="D5" s="9" t="s">
        <v>40</v>
      </c>
      <c r="E5" s="178" t="s">
        <v>10</v>
      </c>
      <c r="F5" s="179"/>
      <c r="G5" s="9" t="s">
        <v>70</v>
      </c>
      <c r="H5" s="172"/>
    </row>
    <row r="6" spans="1:8" ht="27.6" customHeight="1" x14ac:dyDescent="0.2">
      <c r="A6" s="16" t="s">
        <v>42</v>
      </c>
      <c r="B6" s="141">
        <v>0.19270000000000001</v>
      </c>
      <c r="C6" s="19">
        <v>0.17</v>
      </c>
      <c r="D6" s="19">
        <v>0.06</v>
      </c>
      <c r="E6" s="19">
        <f t="shared" ref="E6:E10" si="0">IF(C6-D6&gt;0,C6-D6,0)</f>
        <v>0.11000000000000001</v>
      </c>
      <c r="F6" s="19">
        <f t="shared" ref="F6:F10" si="1">C6+D6</f>
        <v>0.23</v>
      </c>
      <c r="G6" s="99" t="s">
        <v>81</v>
      </c>
      <c r="H6" s="172"/>
    </row>
    <row r="7" spans="1:8" ht="30" x14ac:dyDescent="0.2">
      <c r="A7" s="16" t="s">
        <v>39</v>
      </c>
      <c r="B7" s="141">
        <v>0.14169999999999999</v>
      </c>
      <c r="C7" s="19">
        <v>0.16</v>
      </c>
      <c r="D7" s="19">
        <v>0.05</v>
      </c>
      <c r="E7" s="19">
        <f t="shared" si="0"/>
        <v>0.11</v>
      </c>
      <c r="F7" s="19">
        <f t="shared" si="1"/>
        <v>0.21000000000000002</v>
      </c>
      <c r="G7" s="20" t="s">
        <v>3</v>
      </c>
      <c r="H7" s="172"/>
    </row>
    <row r="8" spans="1:8" ht="18.600000000000001" customHeight="1" x14ac:dyDescent="0.2">
      <c r="A8" s="16" t="s">
        <v>100</v>
      </c>
      <c r="B8" s="141">
        <v>0.32779999999999998</v>
      </c>
      <c r="C8" s="19">
        <v>0.3</v>
      </c>
      <c r="D8" s="19">
        <v>0.05</v>
      </c>
      <c r="E8" s="19">
        <f t="shared" si="0"/>
        <v>0.25</v>
      </c>
      <c r="F8" s="19">
        <f t="shared" si="1"/>
        <v>0.35</v>
      </c>
      <c r="G8" s="20"/>
      <c r="H8" s="172"/>
    </row>
    <row r="9" spans="1:8" ht="90" x14ac:dyDescent="0.2">
      <c r="A9" s="16" t="s">
        <v>67</v>
      </c>
      <c r="B9" s="141">
        <v>0.28649999999999998</v>
      </c>
      <c r="C9" s="19">
        <v>0.32</v>
      </c>
      <c r="D9" s="19">
        <v>0.06</v>
      </c>
      <c r="E9" s="19">
        <f t="shared" si="0"/>
        <v>0.26</v>
      </c>
      <c r="F9" s="19">
        <f t="shared" si="1"/>
        <v>0.38</v>
      </c>
      <c r="G9" s="20" t="s">
        <v>71</v>
      </c>
      <c r="H9" s="172"/>
    </row>
    <row r="10" spans="1:8" ht="52.5" customHeight="1" x14ac:dyDescent="0.2">
      <c r="A10" s="16" t="s">
        <v>114</v>
      </c>
      <c r="B10" s="141">
        <v>7.3000000000000001E-3</v>
      </c>
      <c r="C10" s="19">
        <v>0.02</v>
      </c>
      <c r="D10" s="19">
        <v>0.05</v>
      </c>
      <c r="E10" s="19">
        <f t="shared" si="0"/>
        <v>0</v>
      </c>
      <c r="F10" s="19">
        <f t="shared" si="1"/>
        <v>7.0000000000000007E-2</v>
      </c>
      <c r="G10" s="20"/>
      <c r="H10" s="172"/>
    </row>
    <row r="11" spans="1:8" ht="28.5" customHeight="1" x14ac:dyDescent="0.2">
      <c r="A11" s="16" t="s">
        <v>37</v>
      </c>
      <c r="B11" s="141">
        <v>4.3700000000000003E-2</v>
      </c>
      <c r="C11" s="19">
        <v>0.03</v>
      </c>
      <c r="D11" s="19"/>
      <c r="E11" s="19"/>
      <c r="F11" s="19"/>
      <c r="G11" s="20"/>
      <c r="H11" s="172"/>
    </row>
    <row r="12" spans="1:8" ht="18.600000000000001" customHeight="1" x14ac:dyDescent="0.2">
      <c r="A12" s="16" t="s">
        <v>8</v>
      </c>
      <c r="B12" s="141">
        <f t="shared" ref="B12" si="2">SUM(B6:B11)</f>
        <v>0.99969999999999992</v>
      </c>
      <c r="C12" s="19">
        <f t="shared" ref="C12" si="3">SUM(C6:C11)</f>
        <v>1</v>
      </c>
      <c r="D12" s="19"/>
      <c r="E12" s="19"/>
      <c r="F12" s="19"/>
      <c r="G12" s="20"/>
      <c r="H12" s="172"/>
    </row>
    <row r="13" spans="1:8" ht="18.600000000000001" customHeight="1" x14ac:dyDescent="0.2">
      <c r="A13" s="16" t="s">
        <v>13</v>
      </c>
      <c r="B13" s="141">
        <v>0.13300000000000001</v>
      </c>
      <c r="C13" s="19">
        <v>0.13</v>
      </c>
      <c r="D13" s="19">
        <v>0.06</v>
      </c>
      <c r="E13" s="19">
        <f t="shared" ref="E13" si="4">IF(C13-D13&gt;0,C13-D13,0)</f>
        <v>7.0000000000000007E-2</v>
      </c>
      <c r="F13" s="19">
        <f t="shared" ref="F13" si="5">C13+D13</f>
        <v>0.19</v>
      </c>
      <c r="G13" s="20"/>
      <c r="H13" s="172"/>
    </row>
    <row r="14" spans="1:8" ht="18.600000000000001" customHeight="1" x14ac:dyDescent="0.2">
      <c r="A14" s="16" t="s">
        <v>221</v>
      </c>
      <c r="B14" s="267">
        <v>0</v>
      </c>
      <c r="C14" s="267"/>
      <c r="D14" s="267"/>
      <c r="E14" s="267"/>
      <c r="F14" s="267"/>
      <c r="G14" s="267"/>
      <c r="H14" s="172"/>
    </row>
    <row r="15" spans="1:8" ht="18.600000000000001" customHeight="1" x14ac:dyDescent="0.2">
      <c r="A15" s="253" t="s">
        <v>106</v>
      </c>
      <c r="B15" s="253"/>
      <c r="C15" s="253"/>
      <c r="D15" s="253"/>
      <c r="E15" s="253"/>
      <c r="F15" s="253"/>
      <c r="G15" s="253"/>
      <c r="H15" s="158"/>
    </row>
    <row r="16" spans="1:8" ht="18.600000000000001" customHeight="1" x14ac:dyDescent="0.2">
      <c r="A16" s="14" t="s">
        <v>38</v>
      </c>
      <c r="B16" s="14"/>
      <c r="C16" s="14"/>
      <c r="D16" s="14"/>
      <c r="E16" s="14"/>
      <c r="F16" s="14"/>
      <c r="G16" s="14"/>
    </row>
    <row r="17" spans="1:7" ht="14.25" customHeight="1" x14ac:dyDescent="0.2">
      <c r="A17" s="14" t="s">
        <v>69</v>
      </c>
    </row>
    <row r="18" spans="1:7" ht="15.75" customHeight="1" x14ac:dyDescent="0.2">
      <c r="A18" s="14" t="s">
        <v>99</v>
      </c>
      <c r="B18" s="28"/>
      <c r="C18" s="28"/>
      <c r="D18" s="28"/>
      <c r="E18" s="28"/>
      <c r="F18" s="28"/>
      <c r="G18" s="28"/>
    </row>
    <row r="19" spans="1:7" s="172" customFormat="1" x14ac:dyDescent="0.2">
      <c r="A19" s="172" t="s">
        <v>105</v>
      </c>
    </row>
    <row r="20" spans="1:7" ht="18" x14ac:dyDescent="0.2">
      <c r="A20" s="62"/>
      <c r="B20" s="62"/>
      <c r="C20" s="62"/>
      <c r="D20" s="62"/>
      <c r="E20" s="62"/>
      <c r="F20" s="62"/>
      <c r="G20" s="62"/>
    </row>
    <row r="21" spans="1:7" ht="49.5" hidden="1" customHeight="1" x14ac:dyDescent="0.2">
      <c r="A21" s="72" t="s">
        <v>12</v>
      </c>
      <c r="B21" s="73"/>
      <c r="C21" s="73"/>
      <c r="D21" s="73"/>
      <c r="E21" s="73"/>
      <c r="F21" s="73"/>
      <c r="G21" s="74"/>
    </row>
    <row r="22" spans="1:7" ht="31.5" hidden="1" customHeight="1" x14ac:dyDescent="0.2">
      <c r="A22" s="9" t="s">
        <v>0</v>
      </c>
      <c r="B22" s="9" t="s">
        <v>36</v>
      </c>
      <c r="C22" s="9"/>
      <c r="D22" s="10" t="s">
        <v>19</v>
      </c>
      <c r="E22" s="10" t="s">
        <v>1</v>
      </c>
      <c r="F22" s="9" t="s">
        <v>20</v>
      </c>
      <c r="G22" s="61"/>
    </row>
    <row r="23" spans="1:7" ht="69" hidden="1" customHeight="1" x14ac:dyDescent="0.2">
      <c r="A23" s="12" t="s">
        <v>29</v>
      </c>
      <c r="B23" s="5">
        <v>0.33323999999999998</v>
      </c>
      <c r="C23" s="5"/>
      <c r="D23" s="3"/>
      <c r="E23" s="2" t="s">
        <v>5</v>
      </c>
      <c r="F23" s="2" t="s">
        <v>14</v>
      </c>
      <c r="G23" s="13"/>
    </row>
    <row r="24" spans="1:7" ht="27.6" hidden="1" customHeight="1" x14ac:dyDescent="0.2">
      <c r="A24" s="12" t="s">
        <v>30</v>
      </c>
      <c r="B24" s="5">
        <v>0.35974</v>
      </c>
      <c r="C24" s="5"/>
      <c r="D24" s="3"/>
      <c r="E24" s="2" t="s">
        <v>2</v>
      </c>
      <c r="F24" s="2" t="s">
        <v>18</v>
      </c>
      <c r="G24" s="13"/>
    </row>
    <row r="25" spans="1:7" ht="29.45" hidden="1" customHeight="1" x14ac:dyDescent="0.2">
      <c r="A25" s="12" t="s">
        <v>4</v>
      </c>
      <c r="B25" s="5">
        <v>0.29709999999999998</v>
      </c>
      <c r="C25" s="5"/>
      <c r="D25" s="3"/>
      <c r="E25" s="2"/>
      <c r="F25" s="2"/>
      <c r="G25" s="13"/>
    </row>
    <row r="26" spans="1:7" ht="14.1" hidden="1" customHeight="1" x14ac:dyDescent="0.2">
      <c r="A26" s="12" t="s">
        <v>34</v>
      </c>
      <c r="B26" s="5">
        <v>0.25513999999999998</v>
      </c>
      <c r="C26" s="5"/>
      <c r="D26" s="3"/>
      <c r="E26" s="2" t="s">
        <v>5</v>
      </c>
      <c r="F26" s="2" t="s">
        <v>17</v>
      </c>
      <c r="G26" s="13"/>
    </row>
    <row r="27" spans="1:7" ht="14.1" hidden="1" customHeight="1" x14ac:dyDescent="0.2">
      <c r="A27" s="12" t="s">
        <v>7</v>
      </c>
      <c r="B27" s="5">
        <v>3.884E-2</v>
      </c>
      <c r="C27" s="5"/>
      <c r="D27" s="3"/>
      <c r="E27" s="2" t="s">
        <v>2</v>
      </c>
      <c r="F27" s="2" t="s">
        <v>16</v>
      </c>
      <c r="G27" s="13"/>
    </row>
    <row r="28" spans="1:7" ht="14.1" hidden="1" customHeight="1" x14ac:dyDescent="0.2">
      <c r="A28" s="12" t="s">
        <v>33</v>
      </c>
      <c r="B28" s="5">
        <v>6.0600000000000029E-3</v>
      </c>
      <c r="C28" s="5"/>
      <c r="D28" s="3"/>
      <c r="E28" s="2" t="s">
        <v>2</v>
      </c>
      <c r="F28" s="2" t="s">
        <v>11</v>
      </c>
      <c r="G28" s="13"/>
    </row>
    <row r="29" spans="1:7" ht="14.1" hidden="1" customHeight="1" x14ac:dyDescent="0.2">
      <c r="A29" s="12" t="s">
        <v>35</v>
      </c>
      <c r="B29" s="5">
        <v>7.4999999999999928E-3</v>
      </c>
      <c r="C29" s="5"/>
      <c r="D29" s="3"/>
      <c r="E29" s="2" t="s">
        <v>2</v>
      </c>
      <c r="F29" s="2" t="s">
        <v>9</v>
      </c>
      <c r="G29" s="13"/>
    </row>
    <row r="30" spans="1:7" ht="14.1" hidden="1" customHeight="1" x14ac:dyDescent="0.2">
      <c r="A30" s="12" t="s">
        <v>8</v>
      </c>
      <c r="B30" s="1">
        <v>1.0005199999999999</v>
      </c>
      <c r="C30" s="1"/>
      <c r="D30" s="3"/>
      <c r="E30" s="2"/>
      <c r="F30" s="2"/>
      <c r="G30" s="13"/>
    </row>
    <row r="31" spans="1:7" ht="14.1" hidden="1" customHeight="1" x14ac:dyDescent="0.2">
      <c r="A31" s="12" t="s">
        <v>13</v>
      </c>
      <c r="B31" s="5">
        <v>0.16782812346728018</v>
      </c>
      <c r="C31" s="5"/>
      <c r="D31" s="3"/>
      <c r="E31" s="2" t="s">
        <v>5</v>
      </c>
      <c r="F31" s="2" t="s">
        <v>15</v>
      </c>
      <c r="G31" s="13"/>
    </row>
    <row r="32" spans="1:7" ht="14.1" hidden="1" customHeight="1" x14ac:dyDescent="0.2">
      <c r="A32" s="4" t="s">
        <v>31</v>
      </c>
    </row>
    <row r="33" ht="14.1" hidden="1" customHeight="1" x14ac:dyDescent="0.2"/>
    <row r="34" ht="14.1" hidden="1" customHeight="1" x14ac:dyDescent="0.2"/>
  </sheetData>
  <mergeCells count="9">
    <mergeCell ref="A19:XFD19"/>
    <mergeCell ref="A15:G15"/>
    <mergeCell ref="A1:G1"/>
    <mergeCell ref="A4:G4"/>
    <mergeCell ref="A2:G2"/>
    <mergeCell ref="A3:G3"/>
    <mergeCell ref="E5:F5"/>
    <mergeCell ref="B14:G14"/>
    <mergeCell ref="H3: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9"/>
  <sheetViews>
    <sheetView showGridLines="0" rightToLeft="1" zoomScaleNormal="100" zoomScaleSheetLayoutView="100" workbookViewId="0">
      <selection activeCell="P10" sqref="P10"/>
    </sheetView>
  </sheetViews>
  <sheetFormatPr defaultColWidth="7.625" defaultRowHeight="14.25" x14ac:dyDescent="0.2"/>
  <cols>
    <col min="1" max="1" width="42.625" style="79" customWidth="1"/>
    <col min="2" max="2" width="11.25" style="79" bestFit="1" customWidth="1"/>
    <col min="3" max="3" width="11.25" style="79" customWidth="1"/>
    <col min="4" max="4" width="13.25" style="79" bestFit="1" customWidth="1"/>
    <col min="5" max="5" width="12.375" style="79" customWidth="1"/>
    <col min="6" max="6" width="12.625" style="79" customWidth="1"/>
    <col min="7" max="7" width="32.625" style="79" bestFit="1" customWidth="1"/>
    <col min="8" max="8" width="34.625" style="79" hidden="1" customWidth="1"/>
    <col min="9" max="9" width="37" style="79" hidden="1" customWidth="1"/>
    <col min="10" max="16384" width="7.625" style="79"/>
  </cols>
  <sheetData>
    <row r="1" spans="1:10" ht="27.6" customHeight="1" thickBot="1" x14ac:dyDescent="0.25">
      <c r="A1" s="183" t="s">
        <v>218</v>
      </c>
      <c r="B1" s="183"/>
      <c r="C1" s="183"/>
      <c r="D1" s="183"/>
      <c r="E1" s="183"/>
      <c r="F1" s="183"/>
      <c r="G1" s="183"/>
    </row>
    <row r="2" spans="1:10" ht="27.6" customHeight="1" thickTop="1" x14ac:dyDescent="0.2">
      <c r="A2" s="270" t="s">
        <v>102</v>
      </c>
      <c r="B2" s="270"/>
      <c r="C2" s="270"/>
      <c r="D2" s="270"/>
      <c r="E2" s="270"/>
      <c r="F2" s="270"/>
      <c r="G2" s="270"/>
      <c r="J2" s="168" t="s">
        <v>224</v>
      </c>
    </row>
    <row r="3" spans="1:10" ht="30" customHeight="1" thickBot="1" x14ac:dyDescent="0.25">
      <c r="A3" s="272" t="s">
        <v>80</v>
      </c>
      <c r="B3" s="273"/>
      <c r="C3" s="273"/>
      <c r="D3" s="273"/>
      <c r="E3" s="273"/>
      <c r="F3" s="273"/>
      <c r="G3" s="273"/>
      <c r="J3" s="269" t="s">
        <v>224</v>
      </c>
    </row>
    <row r="4" spans="1:10" ht="18.75" thickTop="1" x14ac:dyDescent="0.2">
      <c r="A4" s="237" t="s">
        <v>215</v>
      </c>
      <c r="B4" s="238"/>
      <c r="C4" s="238"/>
      <c r="D4" s="238"/>
      <c r="E4" s="238"/>
      <c r="F4" s="238"/>
      <c r="G4" s="238"/>
      <c r="J4" s="269"/>
    </row>
    <row r="5" spans="1:10" ht="45" x14ac:dyDescent="0.2">
      <c r="A5" s="80" t="s">
        <v>0</v>
      </c>
      <c r="B5" s="131" t="s">
        <v>230</v>
      </c>
      <c r="C5" s="15" t="s">
        <v>231</v>
      </c>
      <c r="D5" s="80" t="s">
        <v>40</v>
      </c>
      <c r="E5" s="274" t="s">
        <v>10</v>
      </c>
      <c r="F5" s="275"/>
      <c r="G5" s="81" t="s">
        <v>70</v>
      </c>
      <c r="H5" s="11" t="s">
        <v>32</v>
      </c>
      <c r="J5" s="269"/>
    </row>
    <row r="6" spans="1:10" ht="27.6" customHeight="1" x14ac:dyDescent="0.2">
      <c r="A6" s="82" t="s">
        <v>42</v>
      </c>
      <c r="B6" s="153">
        <v>0.18379999999999999</v>
      </c>
      <c r="C6" s="83">
        <v>0.17</v>
      </c>
      <c r="D6" s="83">
        <v>0.06</v>
      </c>
      <c r="E6" s="19">
        <f t="shared" ref="E6:E10" si="0">IF(C6-D6&gt;0,C6-D6,0)</f>
        <v>0.11000000000000001</v>
      </c>
      <c r="F6" s="19">
        <f t="shared" ref="F6:F10" si="1">C6+D6</f>
        <v>0.23</v>
      </c>
      <c r="G6" s="99" t="s">
        <v>81</v>
      </c>
      <c r="H6" s="6" t="s">
        <v>24</v>
      </c>
      <c r="J6" s="269"/>
    </row>
    <row r="7" spans="1:10" ht="27.6" customHeight="1" x14ac:dyDescent="0.2">
      <c r="A7" s="82" t="s">
        <v>39</v>
      </c>
      <c r="B7" s="153">
        <v>0.2666</v>
      </c>
      <c r="C7" s="83">
        <v>0.31</v>
      </c>
      <c r="D7" s="83">
        <v>0.05</v>
      </c>
      <c r="E7" s="19">
        <f t="shared" si="0"/>
        <v>0.26</v>
      </c>
      <c r="F7" s="19">
        <f t="shared" si="1"/>
        <v>0.36</v>
      </c>
      <c r="G7" s="84" t="s">
        <v>3</v>
      </c>
      <c r="H7" s="7" t="s">
        <v>25</v>
      </c>
      <c r="J7" s="269"/>
    </row>
    <row r="8" spans="1:10" ht="27.6" customHeight="1" x14ac:dyDescent="0.2">
      <c r="A8" s="16" t="s">
        <v>100</v>
      </c>
      <c r="B8" s="153">
        <v>0.33989999999999998</v>
      </c>
      <c r="C8" s="83">
        <v>0.3</v>
      </c>
      <c r="D8" s="83">
        <v>0.05</v>
      </c>
      <c r="E8" s="19">
        <f t="shared" si="0"/>
        <v>0.25</v>
      </c>
      <c r="F8" s="19">
        <f t="shared" si="1"/>
        <v>0.35</v>
      </c>
      <c r="G8" s="84"/>
      <c r="H8" s="7"/>
      <c r="J8" s="269"/>
    </row>
    <row r="9" spans="1:10" ht="65.25" customHeight="1" x14ac:dyDescent="0.2">
      <c r="A9" s="82" t="s">
        <v>34</v>
      </c>
      <c r="B9" s="153">
        <v>0.1037</v>
      </c>
      <c r="C9" s="83">
        <v>0.12</v>
      </c>
      <c r="D9" s="83">
        <v>0.06</v>
      </c>
      <c r="E9" s="19">
        <f t="shared" si="0"/>
        <v>0.06</v>
      </c>
      <c r="F9" s="19">
        <f t="shared" si="1"/>
        <v>0.18</v>
      </c>
      <c r="G9" s="84" t="s">
        <v>71</v>
      </c>
      <c r="H9" s="8" t="s">
        <v>21</v>
      </c>
      <c r="J9" s="269"/>
    </row>
    <row r="10" spans="1:10" ht="27.75" customHeight="1" x14ac:dyDescent="0.2">
      <c r="A10" s="82" t="s">
        <v>115</v>
      </c>
      <c r="B10" s="153">
        <v>5.1499999999999997E-2</v>
      </c>
      <c r="C10" s="83">
        <v>7.0000000000000007E-2</v>
      </c>
      <c r="D10" s="83">
        <v>0.05</v>
      </c>
      <c r="E10" s="19">
        <f t="shared" si="0"/>
        <v>2.0000000000000004E-2</v>
      </c>
      <c r="F10" s="19">
        <f t="shared" si="1"/>
        <v>0.12000000000000001</v>
      </c>
      <c r="G10" s="84"/>
      <c r="H10" s="8" t="s">
        <v>26</v>
      </c>
      <c r="J10" s="269"/>
    </row>
    <row r="11" spans="1:10" ht="18.600000000000001" customHeight="1" x14ac:dyDescent="0.2">
      <c r="A11" s="82" t="s">
        <v>37</v>
      </c>
      <c r="B11" s="153">
        <v>5.4399999999999997E-2</v>
      </c>
      <c r="C11" s="83">
        <v>0.03</v>
      </c>
      <c r="D11" s="83"/>
      <c r="E11" s="83"/>
      <c r="F11" s="83"/>
      <c r="G11" s="84"/>
      <c r="H11" s="7" t="s">
        <v>27</v>
      </c>
      <c r="J11" s="269"/>
    </row>
    <row r="12" spans="1:10" ht="18.600000000000001" customHeight="1" x14ac:dyDescent="0.2">
      <c r="A12" s="82" t="s">
        <v>8</v>
      </c>
      <c r="B12" s="153">
        <v>0.99990000000000001</v>
      </c>
      <c r="C12" s="83">
        <f t="shared" ref="C12" si="2">SUM(C6:C11)</f>
        <v>1</v>
      </c>
      <c r="D12" s="83"/>
      <c r="E12" s="83"/>
      <c r="F12" s="83"/>
      <c r="G12" s="84"/>
      <c r="H12" s="8" t="s">
        <v>28</v>
      </c>
      <c r="J12" s="269"/>
    </row>
    <row r="13" spans="1:10" ht="18.600000000000001" customHeight="1" x14ac:dyDescent="0.2">
      <c r="A13" s="82" t="s">
        <v>13</v>
      </c>
      <c r="B13" s="154">
        <v>0.1179</v>
      </c>
      <c r="C13" s="115">
        <v>0.11</v>
      </c>
      <c r="D13" s="83">
        <v>0.06</v>
      </c>
      <c r="E13" s="19">
        <f t="shared" ref="E13" si="3">IF(C13-D13&gt;0,C13-D13,0)</f>
        <v>0.05</v>
      </c>
      <c r="F13" s="19">
        <f t="shared" ref="F13" si="4">C13+D13</f>
        <v>0.16999999999999998</v>
      </c>
      <c r="G13" s="84"/>
      <c r="H13" s="8" t="s">
        <v>22</v>
      </c>
      <c r="J13" s="269"/>
    </row>
    <row r="14" spans="1:10" ht="18.600000000000001" customHeight="1" x14ac:dyDescent="0.2">
      <c r="A14" s="16" t="s">
        <v>221</v>
      </c>
      <c r="B14" s="267">
        <v>0</v>
      </c>
      <c r="C14" s="267"/>
      <c r="D14" s="267"/>
      <c r="E14" s="267"/>
      <c r="F14" s="267"/>
      <c r="G14" s="267"/>
      <c r="H14" s="87"/>
      <c r="J14" s="269"/>
    </row>
    <row r="15" spans="1:10" ht="18.600000000000001" customHeight="1" x14ac:dyDescent="0.2">
      <c r="A15" s="268" t="s">
        <v>106</v>
      </c>
      <c r="B15" s="268"/>
      <c r="C15" s="268"/>
      <c r="D15" s="268"/>
      <c r="E15" s="268"/>
      <c r="F15" s="268"/>
      <c r="G15" s="268"/>
      <c r="I15" s="87"/>
      <c r="J15" s="168"/>
    </row>
    <row r="16" spans="1:10" ht="14.25" customHeight="1" x14ac:dyDescent="0.2">
      <c r="A16" s="85" t="s">
        <v>38</v>
      </c>
      <c r="B16" s="86"/>
      <c r="C16" s="86"/>
      <c r="D16" s="86"/>
      <c r="E16" s="86"/>
      <c r="F16" s="86"/>
      <c r="G16" s="86"/>
    </row>
    <row r="17" spans="1:7" x14ac:dyDescent="0.2">
      <c r="A17" s="85" t="s">
        <v>69</v>
      </c>
      <c r="B17" s="86"/>
      <c r="C17" s="86"/>
      <c r="D17" s="86"/>
      <c r="E17" s="86"/>
      <c r="F17" s="86"/>
      <c r="G17" s="86"/>
    </row>
    <row r="18" spans="1:7" s="28" customFormat="1" x14ac:dyDescent="0.2">
      <c r="A18" s="14" t="s">
        <v>99</v>
      </c>
    </row>
    <row r="19" spans="1:7" s="269" customFormat="1" x14ac:dyDescent="0.2">
      <c r="A19" s="269" t="s">
        <v>105</v>
      </c>
    </row>
  </sheetData>
  <mergeCells count="9">
    <mergeCell ref="A19:XFD19"/>
    <mergeCell ref="E5:F5"/>
    <mergeCell ref="A15:G15"/>
    <mergeCell ref="A2:G2"/>
    <mergeCell ref="A1:G1"/>
    <mergeCell ref="A3:G3"/>
    <mergeCell ref="B14:G14"/>
    <mergeCell ref="A4:G4"/>
    <mergeCell ref="J3:J14"/>
  </mergeCells>
  <printOptions horizontalCentered="1"/>
  <pageMargins left="0.25" right="0.25" top="0.75" bottom="0.75" header="0.3" footer="0.3"/>
  <pageSetup paperSize="9" scale="8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de__x05d9__x05d5__x05df_ xmlns="132a703e-4ff7-4d4d-99cc-9caaff5f427f">30</_x05de__x05d9__x05d5__x05df_>
    <_x05e7__x05d8__x05d2__x05d5__x05e8__x05d9__x05d4_ xmlns="132a703e-4ff7-4d4d-99cc-9caaff5f427f">פנסיה 2026</_x05e7__x05d8__x05d2__x05d5__x05e8__x05d9__x05d4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005918AFDF62B4596BFBB7C146FA1E9" ma:contentTypeVersion="7" ma:contentTypeDescription="צור מסמך חדש." ma:contentTypeScope="" ma:versionID="2b401b763f7bbfd615646282db6032a6">
  <xsd:schema xmlns:xsd="http://www.w3.org/2001/XMLSchema" xmlns:xs="http://www.w3.org/2001/XMLSchema" xmlns:p="http://schemas.microsoft.com/office/2006/metadata/properties" xmlns:ns2="132a703e-4ff7-4d4d-99cc-9caaff5f427f" targetNamespace="http://schemas.microsoft.com/office/2006/metadata/properties" ma:root="true" ma:fieldsID="2769b59088046d01674a3688230a2d3f" ns2:_="">
    <xsd:import namespace="132a703e-4ff7-4d4d-99cc-9caaff5f427f"/>
    <xsd:element name="properties">
      <xsd:complexType>
        <xsd:sequence>
          <xsd:element name="documentManagement">
            <xsd:complexType>
              <xsd:all>
                <xsd:element ref="ns2:_x05de__x05d9__x05d5__x05df_" minOccurs="0"/>
                <xsd:element ref="ns2:_x05e7__x05d8__x05d2__x05d5__x05e8__x05d9__x05d4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a703e-4ff7-4d4d-99cc-9caaff5f427f" elementFormDefault="qualified">
    <xsd:import namespace="http://schemas.microsoft.com/office/2006/documentManagement/types"/>
    <xsd:import namespace="http://schemas.microsoft.com/office/infopath/2007/PartnerControls"/>
    <xsd:element name="_x05de__x05d9__x05d5__x05df_" ma:index="8" nillable="true" ma:displayName="מיון" ma:internalName="_x05de__x05d9__x05d5__x05df_">
      <xsd:simpleType>
        <xsd:restriction base="dms:Number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ביטוח"/>
          <xsd:enumeration value="פנסיה"/>
          <xsd:enumeration value="גמל"/>
          <xsd:enumeration value="אקסלנס אינווסט"/>
          <xsd:enumeration value="פנסיה 2011"/>
          <xsd:enumeration value="גמל 2011"/>
          <xsd:enumeration value="ביטוח 2011"/>
          <xsd:enumeration value="פנסיה 2012"/>
          <xsd:enumeration value="גמל 2012"/>
          <xsd:enumeration value="ביטוח 2012"/>
          <xsd:enumeration value="גמל 2013"/>
          <xsd:enumeration value="פנסיה 2013"/>
          <xsd:enumeration value="ביטוח 2013"/>
          <xsd:enumeration value="ביטוח 2014"/>
          <xsd:enumeration value="פנסיה 2014"/>
          <xsd:enumeration value="גמל 2014"/>
          <xsd:enumeration value="ביטוח 2015"/>
          <xsd:enumeration value="גמל 2015"/>
          <xsd:enumeration value="פנסיה 2015"/>
          <xsd:enumeration value="ביטוח 2016"/>
          <xsd:enumeration value="גמל 2016"/>
          <xsd:enumeration value="פנסיה 2016"/>
          <xsd:enumeration value="ביטוח 2017"/>
          <xsd:enumeration value="גמל 2017"/>
          <xsd:enumeration value="פנסיה 2017"/>
          <xsd:enumeration value="ביטוח 2018"/>
          <xsd:enumeration value="פנסיה 2018"/>
          <xsd:enumeration value="גמל 2018"/>
          <xsd:enumeration value="ביטוח 2019"/>
          <xsd:enumeration value="פנסיה 2019"/>
          <xsd:enumeration value="גמל 2019"/>
          <xsd:enumeration value="השקעות אחראיות 2019"/>
          <xsd:enumeration value="ביטוח 2020"/>
          <xsd:enumeration value="פנסיה 2020"/>
          <xsd:enumeration value="גמל 2020"/>
          <xsd:enumeration value="השקעות אחראיות 2020"/>
          <xsd:enumeration value="ביטוח 2021"/>
          <xsd:enumeration value="פנסיה 2021"/>
          <xsd:enumeration value="גמל 2021"/>
          <xsd:enumeration value="השקעות אחראיות 2021"/>
          <xsd:enumeration value="ביטוח 2022"/>
          <xsd:enumeration value="פנסיה 2022"/>
          <xsd:enumeration value="גמל 2022"/>
          <xsd:enumeration value="השקעות אחראיות 2022"/>
          <xsd:enumeration value="השקעות אחראיות 2023"/>
          <xsd:enumeration value="ביטוח 2023"/>
          <xsd:enumeration value="פנסיה 2023"/>
          <xsd:enumeration value="גמל 2023"/>
          <xsd:enumeration value="ביטוח 2024"/>
          <xsd:enumeration value="פנסיה 2024"/>
          <xsd:enumeration value="גמל 2024"/>
          <xsd:enumeration value="השקעות אחראיות 2024"/>
          <xsd:enumeration value="ביטוח 2025"/>
          <xsd:enumeration value="פנסיה 2025"/>
          <xsd:enumeration value="גמל 2025"/>
          <xsd:enumeration value="השקעות אחראיות 2025"/>
          <xsd:enumeration value="ביטוח 2026"/>
          <xsd:enumeration value="פנסיה 2026"/>
          <xsd:enumeration value="גמל 2026"/>
          <xsd:enumeration value="השקעות אחראיות 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C06E26F-1398-4AB8-9221-CD51D94BF1E0}"/>
</file>

<file path=customXml/itemProps2.xml><?xml version="1.0" encoding="utf-8"?>
<ds:datastoreItem xmlns:ds="http://schemas.openxmlformats.org/officeDocument/2006/customXml" ds:itemID="{CE6A0E02-E4AA-4726-8DF8-399BED03BC42}"/>
</file>

<file path=customXml/itemProps3.xml><?xml version="1.0" encoding="utf-8"?>
<ds:datastoreItem xmlns:ds="http://schemas.openxmlformats.org/officeDocument/2006/customXml" ds:itemID="{63AA6AEF-FC6D-4240-A7FA-E991ACFC527F}"/>
</file>

<file path=customXml/itemProps4.xml><?xml version="1.0" encoding="utf-8"?>
<ds:datastoreItem xmlns:ds="http://schemas.openxmlformats.org/officeDocument/2006/customXml" ds:itemID="{BBC6BD1D-FC72-413D-89A7-272A27179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21</vt:i4>
      </vt:variant>
      <vt:variant>
        <vt:lpstr>טווחים בעלי שם</vt:lpstr>
      </vt:variant>
      <vt:variant>
        <vt:i4>14</vt:i4>
      </vt:variant>
    </vt:vector>
  </HeadingPairs>
  <TitlesOfParts>
    <vt:vector size="35" baseType="lpstr">
      <vt:lpstr>פנסיה מקיפה תלוי גיל</vt:lpstr>
      <vt:lpstr>פנסיה תלוי גיל פאסיבי</vt:lpstr>
      <vt:lpstr>מקיפה - אשכול 1 - אקטיבי</vt:lpstr>
      <vt:lpstr>מקיפה - אשכול 3 סחיר</vt:lpstr>
      <vt:lpstr>מקיפה- אשכול 4 - עוקב מדדים</vt:lpstr>
      <vt:lpstr>מקיפה אשכול 5 - הלכה</vt:lpstr>
      <vt:lpstr>מקיפה - מסלול השקעה למקבלי קצבה</vt:lpstr>
      <vt:lpstr>פנסיה מקיפה - מסלולים מתמחים</vt:lpstr>
      <vt:lpstr>פנסיה משלימה תלוי גיל</vt:lpstr>
      <vt:lpstr>משלימה - אשכול 1 - אקטיבי</vt:lpstr>
      <vt:lpstr>משלימה - אשכול 3 - סחיר</vt:lpstr>
      <vt:lpstr>משלימה - אשכול 4 - עוקב מדדים</vt:lpstr>
      <vt:lpstr>משלימה - אשכול 5 - אמונה</vt:lpstr>
      <vt:lpstr>מקיפה-פנסיונרים עד 31.12.17</vt:lpstr>
      <vt:lpstr>מקיפה-פנסיונרים זכאים</vt:lpstr>
      <vt:lpstr>מקיפה-פנסיונרים החל מ-1.1.18</vt:lpstr>
      <vt:lpstr>משלימה - מסלו השקעה למקבלי קצבה</vt:lpstr>
      <vt:lpstr>פנסיית יסוד</vt:lpstr>
      <vt:lpstr>מגן</vt:lpstr>
      <vt:lpstr>עמיתי דור ביניים</vt:lpstr>
      <vt:lpstr>קרן גמלאות של עורכי דין</vt:lpstr>
      <vt:lpstr>מגן!WPrint_Area_W</vt:lpstr>
      <vt:lpstr>'מקיפה-פנסיונרים החל מ-1.1.18'!WPrint_Area_W</vt:lpstr>
      <vt:lpstr>'מקיפה-פנסיונרים זכאים'!WPrint_Area_W</vt:lpstr>
      <vt:lpstr>'מקיפה-פנסיונרים עד 31.12.17'!WPrint_Area_W</vt:lpstr>
      <vt:lpstr>'מקיפה - אשכול 1 - אקטיבי'!WPrint_Area_W</vt:lpstr>
      <vt:lpstr>'מקיפה - אשכול 3 סחיר'!WPrint_Area_W</vt:lpstr>
      <vt:lpstr>'מקיפה אשכול 5 - הלכה'!WPrint_Area_W</vt:lpstr>
      <vt:lpstr>'משלימה - אשכול 3 - סחיר'!WPrint_Area_W</vt:lpstr>
      <vt:lpstr>'משלימה - מסלו השקעה למקבלי קצבה'!WPrint_Area_W</vt:lpstr>
      <vt:lpstr>'עמיתי דור ביניים'!WPrint_Area_W</vt:lpstr>
      <vt:lpstr>'פנסיה מקיפה תלוי גיל'!WPrint_Area_W</vt:lpstr>
      <vt:lpstr>'פנסיה משלימה תלוי גיל'!WPrint_Area_W</vt:lpstr>
      <vt:lpstr>'פנסיית יסוד'!WPrint_Area_W</vt:lpstr>
      <vt:lpstr>'קרן גמלאות של עורכי דין'!WPrint_Area_W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מדיניות השקעה צפויה לשנת 2026 - פנסיה - עדכון מדיניות פנסיה מקיפה עוקב s&amp;p500 - עדכון אוגוסט 2026</dc:title>
  <dc:creator>usf12840</dc:creator>
  <cp:lastModifiedBy>ניר קגל</cp:lastModifiedBy>
  <cp:lastPrinted>2018-11-01T14:03:26Z</cp:lastPrinted>
  <dcterms:created xsi:type="dcterms:W3CDTF">2010-10-12T06:56:00Z</dcterms:created>
  <dcterms:modified xsi:type="dcterms:W3CDTF">2026-08-24T08:41:32Z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0x0101003005918AFDF62B4596BFBB7C146FA1E9</vt:lpwstr>
  </property>
</Properties>
</file>